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30" windowWidth="10770" windowHeight="10950" activeTab="2"/>
  </bookViews>
  <sheets>
    <sheet name="部门预算收支总表" sheetId="1" r:id="rId1"/>
    <sheet name="支出功能表" sheetId="2" r:id="rId2"/>
    <sheet name="经济分类" sheetId="3" r:id="rId3"/>
  </sheets>
  <definedNames>
    <definedName name="_xlnm.Print_Titles" localSheetId="1">'支出功能表'!$1:$4</definedName>
  </definedNames>
  <calcPr fullCalcOnLoad="1"/>
</workbook>
</file>

<file path=xl/sharedStrings.xml><?xml version="1.0" encoding="utf-8"?>
<sst xmlns="http://schemas.openxmlformats.org/spreadsheetml/2006/main" count="288" uniqueCount="266">
  <si>
    <r>
      <t xml:space="preserve">        </t>
    </r>
    <r>
      <rPr>
        <sz val="10"/>
        <rFont val="宋体"/>
        <family val="0"/>
      </rPr>
      <t>能源节约利用</t>
    </r>
  </si>
  <si>
    <r>
      <t xml:space="preserve">        </t>
    </r>
    <r>
      <rPr>
        <sz val="10"/>
        <rFont val="宋体"/>
        <family val="0"/>
      </rPr>
      <t>风沙荒漠治理</t>
    </r>
  </si>
  <si>
    <t>其中省市专项</t>
  </si>
  <si>
    <t xml:space="preserve">      纳入预算管理的非税收入</t>
  </si>
  <si>
    <t>单位：万元</t>
  </si>
  <si>
    <t>表一</t>
  </si>
  <si>
    <t xml:space="preserve"> 2013年乐昌市部门预算收支总表</t>
  </si>
  <si>
    <t>收             入</t>
  </si>
  <si>
    <t>支                  出</t>
  </si>
  <si>
    <t>项      目</t>
  </si>
  <si>
    <t>2013年预算</t>
  </si>
  <si>
    <t>功能分类</t>
  </si>
  <si>
    <t>经济分类</t>
  </si>
  <si>
    <t>一、财政预算拨款</t>
  </si>
  <si>
    <t>一、一般公共服务</t>
  </si>
  <si>
    <t>一、工资及福利支出</t>
  </si>
  <si>
    <t xml:space="preserve">    一般预算拨款</t>
  </si>
  <si>
    <t>二、外交</t>
  </si>
  <si>
    <t>二、商品和服务支出</t>
  </si>
  <si>
    <t xml:space="preserve">      经费拨款(补助)</t>
  </si>
  <si>
    <t>三、国防</t>
  </si>
  <si>
    <t>三、对个人和家庭的补助支出</t>
  </si>
  <si>
    <t>四、公共安全</t>
  </si>
  <si>
    <t>四、对企事业单位的补助支出</t>
  </si>
  <si>
    <t xml:space="preserve">    基金预算拨款</t>
  </si>
  <si>
    <t>五、教育</t>
  </si>
  <si>
    <t>五、转移性支出</t>
  </si>
  <si>
    <t>二、预算外资金</t>
  </si>
  <si>
    <t>六、科学技术</t>
  </si>
  <si>
    <t>六、赠与</t>
  </si>
  <si>
    <t>三、其他资金</t>
  </si>
  <si>
    <t>七、文化体育与传媒</t>
  </si>
  <si>
    <t>七、债务利息支出</t>
  </si>
  <si>
    <t xml:space="preserve">    上年预算拨款结转</t>
  </si>
  <si>
    <t>八、社会保障和就业</t>
  </si>
  <si>
    <t>八、债务还本支出</t>
  </si>
  <si>
    <t xml:space="preserve">      一般预算结转</t>
  </si>
  <si>
    <t>九、社会保险基金支出</t>
  </si>
  <si>
    <t>九、基本建设支出</t>
  </si>
  <si>
    <t xml:space="preserve">    基金预算结转</t>
  </si>
  <si>
    <t>十、医疗卫生</t>
  </si>
  <si>
    <t>十、其他资本性支出</t>
  </si>
  <si>
    <t xml:space="preserve">    事业单位经营收入</t>
  </si>
  <si>
    <t>十一、节能环保</t>
  </si>
  <si>
    <t>十一、贷款转贷及产权参股</t>
  </si>
  <si>
    <t xml:space="preserve">    其他收入</t>
  </si>
  <si>
    <t>十二、城乡社区事务</t>
  </si>
  <si>
    <t>十二、其他支出</t>
  </si>
  <si>
    <t xml:space="preserve">      转移性收入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</si>
  <si>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</si>
  <si>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</si>
  <si>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</si>
  <si>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</si>
  <si>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</si>
  <si>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</si>
  <si>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</si>
  <si>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</si>
  <si>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</si>
  <si>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</si>
  <si>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</si>
  <si>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</si>
  <si>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</si>
  <si>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</si>
  <si>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收入总计</t>
  </si>
  <si>
    <t>支出总计（功能）</t>
  </si>
  <si>
    <t>支出总计（经济）</t>
  </si>
  <si>
    <t>九、医疗卫生</t>
  </si>
  <si>
    <t>十一、城乡社区事务</t>
  </si>
  <si>
    <t>十二、农林水事务</t>
  </si>
  <si>
    <t>十三、交通运输</t>
  </si>
  <si>
    <t>表三</t>
  </si>
  <si>
    <t>单位：元</t>
  </si>
  <si>
    <r>
      <t>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</si>
  <si>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t>工资福利支出</t>
  </si>
  <si>
    <t>商品和服务支出</t>
  </si>
  <si>
    <t>对个人和家庭的补助</t>
  </si>
  <si>
    <t>对企事业
单位的补助</t>
  </si>
  <si>
    <t>赠予</t>
  </si>
  <si>
    <t>债务利息支出</t>
  </si>
  <si>
    <t>债务还
本支出</t>
  </si>
  <si>
    <t>基本建设支出</t>
  </si>
  <si>
    <t>其他资本性支出</t>
  </si>
  <si>
    <t>其他支出</t>
  </si>
  <si>
    <t>总计</t>
  </si>
  <si>
    <t>一、一般公共服务</t>
  </si>
  <si>
    <t>二、外交</t>
  </si>
  <si>
    <t>十、节能环保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</si>
  <si>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</si>
  <si>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</si>
  <si>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</si>
  <si>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</si>
  <si>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</si>
  <si>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</si>
  <si>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</si>
  <si>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</si>
  <si>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支出合计</t>
  </si>
  <si>
    <t>表二</t>
  </si>
  <si>
    <t>单位：万元</t>
  </si>
  <si>
    <t>功能分类</t>
  </si>
  <si>
    <t>2013年预算数</t>
  </si>
  <si>
    <t>本级安排比上年增减数</t>
  </si>
  <si>
    <t>比上年预算增减%</t>
  </si>
  <si>
    <t>经济分类</t>
  </si>
  <si>
    <t>合计</t>
  </si>
  <si>
    <t>本级安排预算数</t>
  </si>
  <si>
    <t>省市专项预算数</t>
  </si>
  <si>
    <t>一、一般公共服务</t>
  </si>
  <si>
    <t>一、工资福利支出</t>
  </si>
  <si>
    <r>
      <t xml:space="preserve">       </t>
    </r>
    <r>
      <rPr>
        <sz val="10"/>
        <rFont val="宋体"/>
        <family val="0"/>
      </rPr>
      <t>人大事务</t>
    </r>
  </si>
  <si>
    <t>二、商品和服务支出</t>
  </si>
  <si>
    <r>
      <t xml:space="preserve">       </t>
    </r>
    <r>
      <rPr>
        <sz val="10"/>
        <rFont val="宋体"/>
        <family val="0"/>
      </rPr>
      <t>政协事务</t>
    </r>
  </si>
  <si>
    <t>三、对个人和家庭的补助</t>
  </si>
  <si>
    <r>
      <t xml:space="preserve">       </t>
    </r>
    <r>
      <rPr>
        <sz val="10"/>
        <rFont val="宋体"/>
        <family val="0"/>
      </rPr>
      <t>政府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及相关机构事务</t>
    </r>
  </si>
  <si>
    <t>四、对企事业单位的补助</t>
  </si>
  <si>
    <r>
      <t xml:space="preserve">       </t>
    </r>
    <r>
      <rPr>
        <sz val="10"/>
        <rFont val="宋体"/>
        <family val="0"/>
      </rPr>
      <t>发展与改革事务</t>
    </r>
  </si>
  <si>
    <t>五、赠予</t>
  </si>
  <si>
    <r>
      <t xml:space="preserve">       </t>
    </r>
    <r>
      <rPr>
        <sz val="10"/>
        <rFont val="宋体"/>
        <family val="0"/>
      </rPr>
      <t>统计信息事务</t>
    </r>
  </si>
  <si>
    <t>六、债务利息支出</t>
  </si>
  <si>
    <r>
      <t xml:space="preserve">       </t>
    </r>
    <r>
      <rPr>
        <sz val="10"/>
        <rFont val="宋体"/>
        <family val="0"/>
      </rPr>
      <t>财政事务</t>
    </r>
  </si>
  <si>
    <t>七、债务还本支出</t>
  </si>
  <si>
    <r>
      <t xml:space="preserve">       </t>
    </r>
    <r>
      <rPr>
        <sz val="10"/>
        <rFont val="宋体"/>
        <family val="0"/>
      </rPr>
      <t>税收事务</t>
    </r>
  </si>
  <si>
    <t>八、基本建设支出</t>
  </si>
  <si>
    <r>
      <t xml:space="preserve">       </t>
    </r>
    <r>
      <rPr>
        <sz val="10"/>
        <rFont val="宋体"/>
        <family val="0"/>
      </rPr>
      <t>审计事务</t>
    </r>
  </si>
  <si>
    <t>九、其他资本性支出</t>
  </si>
  <si>
    <r>
      <t xml:space="preserve">       </t>
    </r>
    <r>
      <rPr>
        <sz val="10"/>
        <rFont val="宋体"/>
        <family val="0"/>
      </rPr>
      <t>人力资源事务</t>
    </r>
  </si>
  <si>
    <t>十、贷款转贷及产权参股</t>
  </si>
  <si>
    <r>
      <t xml:space="preserve">       </t>
    </r>
    <r>
      <rPr>
        <sz val="10"/>
        <rFont val="宋体"/>
        <family val="0"/>
      </rPr>
      <t>纪检监察事务</t>
    </r>
  </si>
  <si>
    <t>十一、其他支出</t>
  </si>
  <si>
    <r>
      <t xml:space="preserve">       </t>
    </r>
    <r>
      <rPr>
        <sz val="10"/>
        <rFont val="宋体"/>
        <family val="0"/>
      </rPr>
      <t>人口与计划生育事务</t>
    </r>
  </si>
  <si>
    <r>
      <t xml:space="preserve">       </t>
    </r>
    <r>
      <rPr>
        <sz val="10"/>
        <rFont val="宋体"/>
        <family val="0"/>
      </rPr>
      <t>商贸事务</t>
    </r>
  </si>
  <si>
    <r>
      <t xml:space="preserve">       </t>
    </r>
    <r>
      <rPr>
        <sz val="10"/>
        <rFont val="宋体"/>
        <family val="0"/>
      </rPr>
      <t>民族事务</t>
    </r>
  </si>
  <si>
    <r>
      <t xml:space="preserve">       </t>
    </r>
    <r>
      <rPr>
        <sz val="10"/>
        <rFont val="宋体"/>
        <family val="0"/>
      </rPr>
      <t>宗教事务</t>
    </r>
  </si>
  <si>
    <r>
      <t xml:space="preserve">       </t>
    </r>
    <r>
      <rPr>
        <sz val="10"/>
        <rFont val="宋体"/>
        <family val="0"/>
      </rPr>
      <t>港澳台侨事务</t>
    </r>
  </si>
  <si>
    <r>
      <t xml:space="preserve">       </t>
    </r>
    <r>
      <rPr>
        <sz val="10"/>
        <rFont val="宋体"/>
        <family val="0"/>
      </rPr>
      <t>档案事务</t>
    </r>
  </si>
  <si>
    <r>
      <t xml:space="preserve">       </t>
    </r>
    <r>
      <rPr>
        <sz val="10"/>
        <rFont val="宋体"/>
        <family val="0"/>
      </rPr>
      <t>民主党派事务及工商联事务</t>
    </r>
  </si>
  <si>
    <r>
      <t xml:space="preserve">       </t>
    </r>
    <r>
      <rPr>
        <sz val="10"/>
        <rFont val="宋体"/>
        <family val="0"/>
      </rPr>
      <t>群众团体事务</t>
    </r>
  </si>
  <si>
    <r>
      <t xml:space="preserve">       </t>
    </r>
    <r>
      <rPr>
        <sz val="10"/>
        <rFont val="宋体"/>
        <family val="0"/>
      </rPr>
      <t>党委办及相关机构事务</t>
    </r>
  </si>
  <si>
    <r>
      <t xml:space="preserve">       </t>
    </r>
    <r>
      <rPr>
        <sz val="10"/>
        <rFont val="宋体"/>
        <family val="0"/>
      </rPr>
      <t>组织事务</t>
    </r>
  </si>
  <si>
    <r>
      <t xml:space="preserve">       </t>
    </r>
    <r>
      <rPr>
        <sz val="10"/>
        <rFont val="宋体"/>
        <family val="0"/>
      </rPr>
      <t>宣传事务</t>
    </r>
  </si>
  <si>
    <r>
      <t xml:space="preserve">       </t>
    </r>
    <r>
      <rPr>
        <sz val="10"/>
        <rFont val="宋体"/>
        <family val="0"/>
      </rPr>
      <t>统战事务</t>
    </r>
  </si>
  <si>
    <r>
      <t xml:space="preserve">       </t>
    </r>
    <r>
      <rPr>
        <sz val="10"/>
        <rFont val="宋体"/>
        <family val="0"/>
      </rPr>
      <t>其他共产党事务支出</t>
    </r>
  </si>
  <si>
    <r>
      <t xml:space="preserve">       </t>
    </r>
    <r>
      <rPr>
        <sz val="10"/>
        <rFont val="宋体"/>
        <family val="0"/>
      </rPr>
      <t>其他一般公共服务支出</t>
    </r>
  </si>
  <si>
    <t>二、外交</t>
  </si>
  <si>
    <t>三、国防</t>
  </si>
  <si>
    <r>
      <t xml:space="preserve">       </t>
    </r>
    <r>
      <rPr>
        <sz val="10"/>
        <rFont val="宋体"/>
        <family val="0"/>
      </rPr>
      <t>预备役部队</t>
    </r>
  </si>
  <si>
    <r>
      <t xml:space="preserve">       </t>
    </r>
    <r>
      <rPr>
        <sz val="10"/>
        <rFont val="宋体"/>
        <family val="0"/>
      </rPr>
      <t>民兵</t>
    </r>
  </si>
  <si>
    <r>
      <t xml:space="preserve">       </t>
    </r>
    <r>
      <rPr>
        <sz val="10"/>
        <rFont val="宋体"/>
        <family val="0"/>
      </rPr>
      <t>国防动员</t>
    </r>
  </si>
  <si>
    <r>
      <t xml:space="preserve">       </t>
    </r>
    <r>
      <rPr>
        <sz val="10"/>
        <rFont val="宋体"/>
        <family val="0"/>
      </rPr>
      <t>其他国防支出</t>
    </r>
  </si>
  <si>
    <t>四、公共安全</t>
  </si>
  <si>
    <r>
      <t xml:space="preserve">       </t>
    </r>
    <r>
      <rPr>
        <sz val="10"/>
        <rFont val="宋体"/>
        <family val="0"/>
      </rPr>
      <t>武装警察</t>
    </r>
  </si>
  <si>
    <r>
      <t xml:space="preserve">       </t>
    </r>
    <r>
      <rPr>
        <sz val="10"/>
        <rFont val="宋体"/>
        <family val="0"/>
      </rPr>
      <t>公安</t>
    </r>
  </si>
  <si>
    <r>
      <t xml:space="preserve">       </t>
    </r>
    <r>
      <rPr>
        <sz val="10"/>
        <rFont val="宋体"/>
        <family val="0"/>
      </rPr>
      <t>检察</t>
    </r>
  </si>
  <si>
    <r>
      <t xml:space="preserve">       </t>
    </r>
    <r>
      <rPr>
        <sz val="10"/>
        <rFont val="宋体"/>
        <family val="0"/>
      </rPr>
      <t>法院</t>
    </r>
  </si>
  <si>
    <r>
      <t xml:space="preserve">       </t>
    </r>
    <r>
      <rPr>
        <sz val="10"/>
        <rFont val="宋体"/>
        <family val="0"/>
      </rPr>
      <t>司法</t>
    </r>
  </si>
  <si>
    <t>五、教育</t>
  </si>
  <si>
    <r>
      <t xml:space="preserve">       </t>
    </r>
    <r>
      <rPr>
        <sz val="10"/>
        <rFont val="宋体"/>
        <family val="0"/>
      </rPr>
      <t>教育管理事务</t>
    </r>
  </si>
  <si>
    <r>
      <t xml:space="preserve">       </t>
    </r>
    <r>
      <rPr>
        <sz val="10"/>
        <rFont val="宋体"/>
        <family val="0"/>
      </rPr>
      <t>普通教育</t>
    </r>
  </si>
  <si>
    <r>
      <t xml:space="preserve">       </t>
    </r>
    <r>
      <rPr>
        <sz val="10"/>
        <rFont val="宋体"/>
        <family val="0"/>
      </rPr>
      <t>职业教育</t>
    </r>
  </si>
  <si>
    <r>
      <t xml:space="preserve">       </t>
    </r>
    <r>
      <rPr>
        <sz val="10"/>
        <rFont val="宋体"/>
        <family val="0"/>
      </rPr>
      <t>成人教育</t>
    </r>
  </si>
  <si>
    <r>
      <t xml:space="preserve">       </t>
    </r>
    <r>
      <rPr>
        <sz val="10"/>
        <rFont val="宋体"/>
        <family val="0"/>
      </rPr>
      <t>广播电视教育</t>
    </r>
  </si>
  <si>
    <r>
      <t xml:space="preserve">       </t>
    </r>
    <r>
      <rPr>
        <sz val="10"/>
        <rFont val="宋体"/>
        <family val="0"/>
      </rPr>
      <t>特殊教育</t>
    </r>
  </si>
  <si>
    <r>
      <t xml:space="preserve">       </t>
    </r>
    <r>
      <rPr>
        <sz val="10"/>
        <rFont val="宋体"/>
        <family val="0"/>
      </rPr>
      <t>教师进修及干部继续教育</t>
    </r>
  </si>
  <si>
    <r>
      <t xml:space="preserve">       </t>
    </r>
    <r>
      <rPr>
        <sz val="10"/>
        <rFont val="宋体"/>
        <family val="0"/>
      </rPr>
      <t>教育费附加安排的支出</t>
    </r>
  </si>
  <si>
    <r>
      <t xml:space="preserve">       *</t>
    </r>
    <r>
      <rPr>
        <sz val="10"/>
        <rFont val="宋体"/>
        <family val="0"/>
      </rPr>
      <t>地方教育附加安排的支出</t>
    </r>
  </si>
  <si>
    <r>
      <t xml:space="preserve">       </t>
    </r>
    <r>
      <rPr>
        <sz val="10"/>
        <rFont val="宋体"/>
        <family val="0"/>
      </rPr>
      <t>其他教育支出</t>
    </r>
  </si>
  <si>
    <t>六、科学技术</t>
  </si>
  <si>
    <r>
      <t xml:space="preserve">       </t>
    </r>
    <r>
      <rPr>
        <sz val="10"/>
        <rFont val="宋体"/>
        <family val="0"/>
      </rPr>
      <t>科学技术管理事务</t>
    </r>
  </si>
  <si>
    <r>
      <t xml:space="preserve">       </t>
    </r>
    <r>
      <rPr>
        <sz val="10"/>
        <rFont val="宋体"/>
        <family val="0"/>
      </rPr>
      <t>基础研究</t>
    </r>
  </si>
  <si>
    <r>
      <t xml:space="preserve">       </t>
    </r>
    <r>
      <rPr>
        <sz val="10"/>
        <rFont val="宋体"/>
        <family val="0"/>
      </rPr>
      <t>应用研究</t>
    </r>
  </si>
  <si>
    <r>
      <t xml:space="preserve">       </t>
    </r>
    <r>
      <rPr>
        <sz val="10"/>
        <rFont val="宋体"/>
        <family val="0"/>
      </rPr>
      <t>技术研究与开发</t>
    </r>
  </si>
  <si>
    <r>
      <t xml:space="preserve">       </t>
    </r>
    <r>
      <rPr>
        <sz val="10"/>
        <rFont val="宋体"/>
        <family val="0"/>
      </rPr>
      <t>科技条件与服务</t>
    </r>
  </si>
  <si>
    <r>
      <t xml:space="preserve">       </t>
    </r>
    <r>
      <rPr>
        <sz val="10"/>
        <rFont val="宋体"/>
        <family val="0"/>
      </rPr>
      <t>科学技术普及</t>
    </r>
  </si>
  <si>
    <r>
      <t xml:space="preserve">       </t>
    </r>
    <r>
      <rPr>
        <sz val="10"/>
        <rFont val="宋体"/>
        <family val="0"/>
      </rPr>
      <t>其他科学技术支出</t>
    </r>
  </si>
  <si>
    <t>七、文化体育与传媒</t>
  </si>
  <si>
    <r>
      <t xml:space="preserve">       </t>
    </r>
    <r>
      <rPr>
        <sz val="10"/>
        <rFont val="宋体"/>
        <family val="0"/>
      </rPr>
      <t>文化</t>
    </r>
  </si>
  <si>
    <r>
      <t xml:space="preserve">       </t>
    </r>
    <r>
      <rPr>
        <sz val="10"/>
        <rFont val="宋体"/>
        <family val="0"/>
      </rPr>
      <t>文物</t>
    </r>
  </si>
  <si>
    <r>
      <t xml:space="preserve">       </t>
    </r>
    <r>
      <rPr>
        <sz val="10"/>
        <rFont val="宋体"/>
        <family val="0"/>
      </rPr>
      <t>体育</t>
    </r>
  </si>
  <si>
    <r>
      <t xml:space="preserve">       </t>
    </r>
    <r>
      <rPr>
        <sz val="10"/>
        <rFont val="宋体"/>
        <family val="0"/>
      </rPr>
      <t>广播影视</t>
    </r>
  </si>
  <si>
    <r>
      <t xml:space="preserve">       *</t>
    </r>
    <r>
      <rPr>
        <sz val="10"/>
        <rFont val="宋体"/>
        <family val="0"/>
      </rPr>
      <t>文化事业建设费安排的支出</t>
    </r>
  </si>
  <si>
    <r>
      <t xml:space="preserve">       </t>
    </r>
    <r>
      <rPr>
        <sz val="10"/>
        <rFont val="宋体"/>
        <family val="0"/>
      </rPr>
      <t>其他文化体育与传媒支出</t>
    </r>
  </si>
  <si>
    <t>八、社会保障和就业</t>
  </si>
  <si>
    <r>
      <t xml:space="preserve">       </t>
    </r>
    <r>
      <rPr>
        <sz val="10"/>
        <rFont val="宋体"/>
        <family val="0"/>
      </rPr>
      <t>人力资源和社会保障管理事务</t>
    </r>
  </si>
  <si>
    <r>
      <t xml:space="preserve">       </t>
    </r>
    <r>
      <rPr>
        <sz val="10"/>
        <rFont val="宋体"/>
        <family val="0"/>
      </rPr>
      <t>民政管理事务</t>
    </r>
  </si>
  <si>
    <r>
      <t xml:space="preserve">       </t>
    </r>
    <r>
      <rPr>
        <sz val="10"/>
        <rFont val="宋体"/>
        <family val="0"/>
      </rPr>
      <t>财政对社会保险基金补助</t>
    </r>
  </si>
  <si>
    <r>
      <t xml:space="preserve">       </t>
    </r>
    <r>
      <rPr>
        <sz val="10"/>
        <rFont val="宋体"/>
        <family val="0"/>
      </rPr>
      <t>行政事业单位离退休</t>
    </r>
  </si>
  <si>
    <r>
      <t xml:space="preserve">       </t>
    </r>
    <r>
      <rPr>
        <sz val="10"/>
        <rFont val="宋体"/>
        <family val="0"/>
      </rPr>
      <t>企业改革补助</t>
    </r>
  </si>
  <si>
    <r>
      <t xml:space="preserve">      </t>
    </r>
    <r>
      <rPr>
        <sz val="10"/>
        <rFont val="宋体"/>
        <family val="0"/>
      </rPr>
      <t>就业补助</t>
    </r>
  </si>
  <si>
    <r>
      <t xml:space="preserve">       </t>
    </r>
    <r>
      <rPr>
        <sz val="10"/>
        <rFont val="宋体"/>
        <family val="0"/>
      </rPr>
      <t>抚恤</t>
    </r>
  </si>
  <si>
    <r>
      <t xml:space="preserve">       </t>
    </r>
    <r>
      <rPr>
        <sz val="10"/>
        <rFont val="宋体"/>
        <family val="0"/>
      </rPr>
      <t>退役安置</t>
    </r>
  </si>
  <si>
    <r>
      <t xml:space="preserve">       </t>
    </r>
    <r>
      <rPr>
        <sz val="10"/>
        <rFont val="宋体"/>
        <family val="0"/>
      </rPr>
      <t>社会福利</t>
    </r>
  </si>
  <si>
    <r>
      <t xml:space="preserve">       </t>
    </r>
    <r>
      <rPr>
        <sz val="10"/>
        <rFont val="宋体"/>
        <family val="0"/>
      </rPr>
      <t>残疾人事业</t>
    </r>
  </si>
  <si>
    <r>
      <t xml:space="preserve">       </t>
    </r>
    <r>
      <rPr>
        <sz val="10"/>
        <rFont val="宋体"/>
        <family val="0"/>
      </rPr>
      <t>城市居民最低生活保障</t>
    </r>
  </si>
  <si>
    <r>
      <t xml:space="preserve">       </t>
    </r>
    <r>
      <rPr>
        <sz val="10"/>
        <rFont val="宋体"/>
        <family val="0"/>
      </rPr>
      <t>其他城镇社会救济</t>
    </r>
  </si>
  <si>
    <r>
      <t xml:space="preserve">       </t>
    </r>
    <r>
      <rPr>
        <sz val="10"/>
        <rFont val="宋体"/>
        <family val="0"/>
      </rPr>
      <t>自然灾害生活救助</t>
    </r>
  </si>
  <si>
    <r>
      <t xml:space="preserve">       </t>
    </r>
    <r>
      <rPr>
        <sz val="10"/>
        <rFont val="宋体"/>
        <family val="0"/>
      </rPr>
      <t>农村最低生活保障</t>
    </r>
  </si>
  <si>
    <r>
      <t xml:space="preserve">       </t>
    </r>
    <r>
      <rPr>
        <sz val="10"/>
        <rFont val="宋体"/>
        <family val="0"/>
      </rPr>
      <t>其他农村社会救济</t>
    </r>
  </si>
  <si>
    <r>
      <t xml:space="preserve">      *</t>
    </r>
    <r>
      <rPr>
        <sz val="10"/>
        <rFont val="宋体"/>
        <family val="0"/>
      </rPr>
      <t>残疾人就业保障金支出</t>
    </r>
  </si>
  <si>
    <t xml:space="preserve">   其他社会保障和就业支出</t>
  </si>
  <si>
    <t>九、医疗卫生</t>
  </si>
  <si>
    <r>
      <t xml:space="preserve">       </t>
    </r>
    <r>
      <rPr>
        <sz val="10"/>
        <rFont val="宋体"/>
        <family val="0"/>
      </rPr>
      <t>医疗卫生管理事务</t>
    </r>
  </si>
  <si>
    <r>
      <t xml:space="preserve">       </t>
    </r>
    <r>
      <rPr>
        <sz val="10"/>
        <rFont val="宋体"/>
        <family val="0"/>
      </rPr>
      <t>公立医院</t>
    </r>
  </si>
  <si>
    <r>
      <t xml:space="preserve">       </t>
    </r>
    <r>
      <rPr>
        <sz val="10"/>
        <rFont val="宋体"/>
        <family val="0"/>
      </rPr>
      <t>基层医疗卫生机构</t>
    </r>
  </si>
  <si>
    <r>
      <t xml:space="preserve">       </t>
    </r>
    <r>
      <rPr>
        <sz val="10"/>
        <rFont val="宋体"/>
        <family val="0"/>
      </rPr>
      <t>公共卫生</t>
    </r>
  </si>
  <si>
    <r>
      <t xml:space="preserve">       </t>
    </r>
    <r>
      <rPr>
        <sz val="10"/>
        <rFont val="宋体"/>
        <family val="0"/>
      </rPr>
      <t>医疗保障</t>
    </r>
  </si>
  <si>
    <r>
      <t xml:space="preserve">       </t>
    </r>
    <r>
      <rPr>
        <sz val="10"/>
        <rFont val="宋体"/>
        <family val="0"/>
      </rPr>
      <t>食品药品监督管理事务</t>
    </r>
  </si>
  <si>
    <r>
      <t xml:space="preserve">       </t>
    </r>
    <r>
      <rPr>
        <sz val="10"/>
        <rFont val="宋体"/>
        <family val="0"/>
      </rPr>
      <t>其他医疗卫生支出</t>
    </r>
  </si>
  <si>
    <t>十、节能环保</t>
  </si>
  <si>
    <r>
      <t xml:space="preserve">       </t>
    </r>
    <r>
      <rPr>
        <sz val="10"/>
        <rFont val="宋体"/>
        <family val="0"/>
      </rPr>
      <t>环境保护管理事务</t>
    </r>
  </si>
  <si>
    <r>
      <t xml:space="preserve">       </t>
    </r>
    <r>
      <rPr>
        <sz val="10"/>
        <rFont val="宋体"/>
        <family val="0"/>
      </rPr>
      <t>污染防治</t>
    </r>
  </si>
  <si>
    <r>
      <t xml:space="preserve">       </t>
    </r>
    <r>
      <rPr>
        <sz val="10"/>
        <rFont val="宋体"/>
        <family val="0"/>
      </rPr>
      <t>污染减排</t>
    </r>
  </si>
  <si>
    <t>十一、城乡社区事务</t>
  </si>
  <si>
    <r>
      <t xml:space="preserve">       </t>
    </r>
    <r>
      <rPr>
        <sz val="10"/>
        <rFont val="宋体"/>
        <family val="0"/>
      </rPr>
      <t>城乡社区管理事务</t>
    </r>
  </si>
  <si>
    <r>
      <t xml:space="preserve">       </t>
    </r>
    <r>
      <rPr>
        <sz val="10"/>
        <rFont val="宋体"/>
        <family val="0"/>
      </rPr>
      <t>城乡社区规划与管理</t>
    </r>
  </si>
  <si>
    <r>
      <t xml:space="preserve">       </t>
    </r>
    <r>
      <rPr>
        <sz val="10"/>
        <rFont val="宋体"/>
        <family val="0"/>
      </rPr>
      <t>城乡社区公共设施</t>
    </r>
  </si>
  <si>
    <r>
      <t xml:space="preserve">       </t>
    </r>
    <r>
      <rPr>
        <sz val="10"/>
        <rFont val="宋体"/>
        <family val="0"/>
      </rPr>
      <t>城乡社区环境卫生</t>
    </r>
  </si>
  <si>
    <r>
      <t xml:space="preserve">       </t>
    </r>
    <r>
      <rPr>
        <sz val="10"/>
        <rFont val="宋体"/>
        <family val="0"/>
      </rPr>
      <t>建设市场管理与监督</t>
    </r>
  </si>
  <si>
    <r>
      <t xml:space="preserve">       *</t>
    </r>
    <r>
      <rPr>
        <sz val="10"/>
        <rFont val="宋体"/>
        <family val="0"/>
      </rPr>
      <t>国有土地使用权出让金支出</t>
    </r>
  </si>
  <si>
    <r>
      <t xml:space="preserve">       *</t>
    </r>
    <r>
      <rPr>
        <sz val="10"/>
        <rFont val="宋体"/>
        <family val="0"/>
      </rPr>
      <t>城市公用附加支出</t>
    </r>
  </si>
  <si>
    <r>
      <t xml:space="preserve">       *</t>
    </r>
    <r>
      <rPr>
        <sz val="10"/>
        <rFont val="宋体"/>
        <family val="0"/>
      </rPr>
      <t>国有土地收益基金支出</t>
    </r>
  </si>
  <si>
    <r>
      <t xml:space="preserve">       *</t>
    </r>
    <r>
      <rPr>
        <sz val="10"/>
        <rFont val="宋体"/>
        <family val="0"/>
      </rPr>
      <t>农业土地开发资金支出</t>
    </r>
  </si>
  <si>
    <r>
      <t xml:space="preserve">       *</t>
    </r>
    <r>
      <rPr>
        <sz val="10"/>
        <rFont val="宋体"/>
        <family val="0"/>
      </rPr>
      <t>城市基础设施配套费支出</t>
    </r>
  </si>
  <si>
    <r>
      <t xml:space="preserve">       </t>
    </r>
    <r>
      <rPr>
        <sz val="10"/>
        <rFont val="宋体"/>
        <family val="0"/>
      </rPr>
      <t>其他城乡社区事务支出</t>
    </r>
  </si>
  <si>
    <t>十二、农林水事务</t>
  </si>
  <si>
    <r>
      <t xml:space="preserve">       </t>
    </r>
    <r>
      <rPr>
        <sz val="10"/>
        <rFont val="宋体"/>
        <family val="0"/>
      </rPr>
      <t>农业</t>
    </r>
  </si>
  <si>
    <r>
      <t xml:space="preserve">       </t>
    </r>
    <r>
      <rPr>
        <sz val="10"/>
        <rFont val="宋体"/>
        <family val="0"/>
      </rPr>
      <t>林业</t>
    </r>
  </si>
  <si>
    <r>
      <t xml:space="preserve">       </t>
    </r>
    <r>
      <rPr>
        <sz val="10"/>
        <rFont val="宋体"/>
        <family val="0"/>
      </rPr>
      <t>水利</t>
    </r>
  </si>
  <si>
    <r>
      <t>*</t>
    </r>
    <r>
      <rPr>
        <sz val="10"/>
        <rFont val="宋体"/>
        <family val="0"/>
      </rPr>
      <t>其中：水资源补偿费支出</t>
    </r>
  </si>
  <si>
    <r>
      <t xml:space="preserve">       </t>
    </r>
    <r>
      <rPr>
        <sz val="10"/>
        <rFont val="宋体"/>
        <family val="0"/>
      </rPr>
      <t>扶贫</t>
    </r>
  </si>
  <si>
    <r>
      <t xml:space="preserve">       </t>
    </r>
    <r>
      <rPr>
        <sz val="10"/>
        <rFont val="宋体"/>
        <family val="0"/>
      </rPr>
      <t>农业综合开发</t>
    </r>
  </si>
  <si>
    <r>
      <t xml:space="preserve">       </t>
    </r>
    <r>
      <rPr>
        <sz val="10"/>
        <rFont val="宋体"/>
        <family val="0"/>
      </rPr>
      <t>农村综合改革</t>
    </r>
  </si>
  <si>
    <r>
      <t xml:space="preserve">    *</t>
    </r>
    <r>
      <rPr>
        <sz val="10"/>
        <rFont val="宋体"/>
        <family val="0"/>
      </rPr>
      <t>育林基金支出</t>
    </r>
  </si>
  <si>
    <t>十三、交通运输</t>
  </si>
  <si>
    <r>
      <t xml:space="preserve">       </t>
    </r>
    <r>
      <rPr>
        <sz val="10"/>
        <rFont val="宋体"/>
        <family val="0"/>
      </rPr>
      <t>公路水路运输</t>
    </r>
  </si>
  <si>
    <t xml:space="preserve">   其他交通运输支出</t>
  </si>
  <si>
    <t>十四、资源勘探电力信息等事务</t>
  </si>
  <si>
    <r>
      <t xml:space="preserve">       </t>
    </r>
    <r>
      <rPr>
        <sz val="10"/>
        <rFont val="宋体"/>
        <family val="0"/>
      </rPr>
      <t>安全生产监管</t>
    </r>
  </si>
  <si>
    <r>
      <t xml:space="preserve">       </t>
    </r>
    <r>
      <rPr>
        <sz val="10"/>
        <rFont val="宋体"/>
        <family val="0"/>
      </rPr>
      <t>国有资产监管</t>
    </r>
  </si>
  <si>
    <r>
      <t xml:space="preserve">       *</t>
    </r>
    <r>
      <rPr>
        <sz val="10"/>
        <rFont val="宋体"/>
        <family val="0"/>
      </rPr>
      <t>散装水泥专项资金支出</t>
    </r>
  </si>
  <si>
    <t xml:space="preserve">   *新型墙体材料专项基金支出</t>
  </si>
  <si>
    <t>十五、商业服务业等事务</t>
  </si>
  <si>
    <r>
      <t xml:space="preserve">       </t>
    </r>
    <r>
      <rPr>
        <sz val="10"/>
        <rFont val="宋体"/>
        <family val="0"/>
      </rPr>
      <t>商业流通事务</t>
    </r>
  </si>
  <si>
    <r>
      <t xml:space="preserve">       </t>
    </r>
    <r>
      <rPr>
        <sz val="10"/>
        <rFont val="宋体"/>
        <family val="0"/>
      </rPr>
      <t>旅游业管理与服务支出</t>
    </r>
  </si>
  <si>
    <t>十六、国土资源气象等事务</t>
  </si>
  <si>
    <r>
      <t xml:space="preserve">       </t>
    </r>
    <r>
      <rPr>
        <sz val="10"/>
        <rFont val="宋体"/>
        <family val="0"/>
      </rPr>
      <t>国土资源事务</t>
    </r>
  </si>
  <si>
    <r>
      <t xml:space="preserve">       </t>
    </r>
    <r>
      <rPr>
        <sz val="10"/>
        <rFont val="宋体"/>
        <family val="0"/>
      </rPr>
      <t>气象事务</t>
    </r>
  </si>
  <si>
    <t>十七、住房保障支出</t>
  </si>
  <si>
    <r>
      <t xml:space="preserve">       </t>
    </r>
    <r>
      <rPr>
        <sz val="10"/>
        <rFont val="宋体"/>
        <family val="0"/>
      </rPr>
      <t>保障性住房安居工程支出</t>
    </r>
  </si>
  <si>
    <t>十八、粮油物资储备管理事务</t>
  </si>
  <si>
    <r>
      <t xml:space="preserve">       </t>
    </r>
    <r>
      <rPr>
        <sz val="10"/>
        <rFont val="宋体"/>
        <family val="0"/>
      </rPr>
      <t>粮油事务</t>
    </r>
  </si>
  <si>
    <t>十九、预备费</t>
  </si>
  <si>
    <t>二十、国债还本付息支出</t>
  </si>
  <si>
    <t>二十一、其他支出</t>
  </si>
  <si>
    <r>
      <t xml:space="preserve">       </t>
    </r>
    <r>
      <rPr>
        <sz val="10"/>
        <rFont val="宋体"/>
        <family val="0"/>
      </rPr>
      <t>年初预留</t>
    </r>
  </si>
  <si>
    <r>
      <t xml:space="preserve">       </t>
    </r>
    <r>
      <rPr>
        <sz val="10"/>
        <rFont val="宋体"/>
        <family val="0"/>
      </rPr>
      <t>其他支出</t>
    </r>
  </si>
  <si>
    <r>
      <t xml:space="preserve">       *</t>
    </r>
    <r>
      <rPr>
        <sz val="10"/>
        <rFont val="宋体"/>
        <family val="0"/>
      </rPr>
      <t>其他政府性基金支出</t>
    </r>
  </si>
  <si>
    <t>公共财政预算支出小计</t>
  </si>
  <si>
    <t xml:space="preserve">    转移性支出</t>
  </si>
  <si>
    <t xml:space="preserve">   出口退税专项上解支出</t>
  </si>
  <si>
    <t xml:space="preserve">   出口退税上解</t>
  </si>
  <si>
    <t xml:space="preserve">   专项上解支出</t>
  </si>
  <si>
    <t>增设预算周转金</t>
  </si>
  <si>
    <t>年终结余</t>
  </si>
  <si>
    <t>2013年乐昌市部门预算支出安排表</t>
  </si>
  <si>
    <t>支出合计</t>
  </si>
  <si>
    <t>2013年乐昌市部门预算经济分类表（不含省市专项）</t>
  </si>
  <si>
    <r>
      <t>2012</t>
    </r>
    <r>
      <rPr>
        <sz val="10"/>
        <rFont val="宋体"/>
        <family val="0"/>
      </rPr>
      <t>年年初预算数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</si>
</sst>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#,##0_ "/>
    <numFmt numFmtId="187" formatCode="#,##0_);[Red]\(#,##0\)"/>
    <numFmt numFmtId="188" formatCode="#,##0.00_ "/>
    <numFmt numFmtId="189" formatCode="_ * #,##0_ ;_ * \-#,##0_ ;_ * &quot;-&quot;??_ ;_ @_ "/>
    <numFmt numFmtId="190" formatCode="#,##0_);\(#,##0\)"/>
  </numFmts>
  <fonts count="17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20"/>
      <color indexed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NumberFormat="1" applyFill="1" applyBorder="1" applyAlignment="1" applyProtection="1">
      <alignment/>
      <protection/>
    </xf>
    <xf numFmtId="0" fontId="3" fillId="0" borderId="1" xfId="0" applyNumberFormat="1" applyFill="1" applyBorder="1" applyAlignment="1" applyProtection="1">
      <alignment/>
      <protection/>
    </xf>
    <xf numFmtId="0" fontId="3" fillId="0" borderId="2" xfId="0" applyNumberFormat="1" applyFill="1" applyBorder="1" applyAlignment="1" applyProtection="1">
      <alignment vertical="center" wrapText="1"/>
      <protection/>
    </xf>
    <xf numFmtId="0" fontId="3" fillId="0" borderId="2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 horizontal="left" vertical="center" wrapText="1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0" fontId="3" fillId="0" borderId="3" xfId="0" applyNumberFormat="1" applyFill="1" applyBorder="1" applyAlignment="1" applyProtection="1">
      <alignment vertical="center"/>
      <protection/>
    </xf>
    <xf numFmtId="0" fontId="3" fillId="0" borderId="4" xfId="0" applyNumberFormat="1" applyFill="1" applyBorder="1" applyAlignment="1" applyProtection="1">
      <alignment vertical="center"/>
      <protection/>
    </xf>
    <xf numFmtId="0" fontId="3" fillId="0" borderId="2" xfId="0" applyNumberFormat="1" applyFill="1" applyBorder="1" applyAlignment="1" applyProtection="1">
      <alignment/>
      <protection/>
    </xf>
    <xf numFmtId="186" fontId="0" fillId="0" borderId="5" xfId="0" applyNumberFormat="1" applyFont="1" applyFill="1" applyBorder="1" applyAlignment="1" applyProtection="1">
      <alignment vertical="center"/>
      <protection/>
    </xf>
    <xf numFmtId="186" fontId="1" fillId="0" borderId="5" xfId="0" applyNumberFormat="1" applyFont="1" applyFill="1" applyBorder="1" applyAlignment="1" applyProtection="1">
      <alignment vertical="center"/>
      <protection/>
    </xf>
    <xf numFmtId="186" fontId="1" fillId="0" borderId="2" xfId="0" applyNumberFormat="1" applyFont="1" applyFill="1" applyBorder="1" applyAlignment="1" applyProtection="1">
      <alignment vertical="center"/>
      <protection/>
    </xf>
    <xf numFmtId="186" fontId="0" fillId="0" borderId="2" xfId="0" applyNumberFormat="1" applyFont="1" applyFill="1" applyBorder="1" applyAlignment="1" applyProtection="1">
      <alignment vertical="center"/>
      <protection/>
    </xf>
    <xf numFmtId="0" fontId="7" fillId="0" borderId="0" xfId="0" applyAlignment="1" applyProtection="1">
      <alignment/>
      <protection locked="0"/>
    </xf>
    <xf numFmtId="0" fontId="7" fillId="0" borderId="0" xfId="0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186" fontId="0" fillId="0" borderId="7" xfId="0" applyNumberFormat="1" applyFont="1" applyBorder="1" applyAlignment="1" applyProtection="1">
      <alignment/>
      <protection/>
    </xf>
    <xf numFmtId="186" fontId="7" fillId="0" borderId="0" xfId="0" applyNumberForma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186" fontId="0" fillId="0" borderId="7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7" fillId="0" borderId="0" xfId="0" applyAlignment="1" applyProtection="1">
      <alignment horizontal="left" vertical="center"/>
      <protection locked="0"/>
    </xf>
    <xf numFmtId="0" fontId="7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186" fontId="0" fillId="0" borderId="7" xfId="0" applyNumberFormat="1" applyFont="1" applyBorder="1" applyAlignment="1" applyProtection="1">
      <alignment/>
      <protection/>
    </xf>
    <xf numFmtId="184" fontId="0" fillId="0" borderId="7" xfId="0" applyNumberFormat="1" applyFont="1" applyBorder="1" applyAlignment="1" applyProtection="1">
      <alignment/>
      <protection/>
    </xf>
    <xf numFmtId="186" fontId="0" fillId="0" borderId="7" xfId="0" applyNumberFormat="1" applyFont="1" applyBorder="1" applyAlignment="1" applyProtection="1">
      <alignment/>
      <protection locked="0"/>
    </xf>
    <xf numFmtId="188" fontId="0" fillId="0" borderId="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187" fontId="0" fillId="0" borderId="7" xfId="0" applyNumberFormat="1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 locked="0"/>
    </xf>
    <xf numFmtId="188" fontId="0" fillId="0" borderId="7" xfId="0" applyNumberFormat="1" applyFont="1" applyBorder="1" applyAlignment="1" applyProtection="1">
      <alignment/>
      <protection locked="0"/>
    </xf>
    <xf numFmtId="187" fontId="0" fillId="0" borderId="7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horizontal="left" indent="1"/>
      <protection locked="0"/>
    </xf>
    <xf numFmtId="187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1" fontId="0" fillId="0" borderId="7" xfId="0" applyNumberFormat="1" applyFont="1" applyBorder="1" applyAlignment="1" applyProtection="1">
      <alignment/>
      <protection locked="0"/>
    </xf>
    <xf numFmtId="1" fontId="0" fillId="0" borderId="7" xfId="0" applyNumberFormat="1" applyFont="1" applyBorder="1" applyAlignment="1" applyProtection="1">
      <alignment horizontal="left" indent="1"/>
      <protection locked="0"/>
    </xf>
    <xf numFmtId="1" fontId="2" fillId="0" borderId="7" xfId="0" applyNumberFormat="1" applyFont="1" applyBorder="1" applyAlignment="1" applyProtection="1">
      <alignment horizontal="left" indent="1"/>
      <protection locked="0"/>
    </xf>
    <xf numFmtId="0" fontId="0" fillId="0" borderId="7" xfId="0" applyNumberFormat="1" applyFont="1" applyBorder="1" applyAlignment="1" applyProtection="1">
      <alignment horizontal="left" indent="1"/>
      <protection locked="0"/>
    </xf>
    <xf numFmtId="186" fontId="0" fillId="0" borderId="7" xfId="0" applyNumberFormat="1" applyFont="1" applyBorder="1" applyAlignment="1" applyProtection="1">
      <alignment horizontal="distributed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>
      <alignment/>
    </xf>
    <xf numFmtId="186" fontId="0" fillId="0" borderId="7" xfId="0" applyNumberFormat="1" applyFont="1" applyFill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center"/>
      <protection locked="0"/>
    </xf>
    <xf numFmtId="0" fontId="5" fillId="0" borderId="2" xfId="0" applyNumberFormat="1" applyFill="1" applyBorder="1" applyAlignment="1" applyProtection="1">
      <alignment horizontal="center" vertical="center"/>
      <protection/>
    </xf>
    <xf numFmtId="0" fontId="6" fillId="0" borderId="13" xfId="0" applyNumberFormat="1" applyFill="1" applyBorder="1" applyAlignment="1" applyProtection="1">
      <alignment horizontal="center" vertical="center"/>
      <protection/>
    </xf>
    <xf numFmtId="0" fontId="5" fillId="0" borderId="7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D30" sqref="D30"/>
    </sheetView>
  </sheetViews>
  <sheetFormatPr defaultColWidth="9.140625" defaultRowHeight="14.25" customHeight="1"/>
  <cols>
    <col min="1" max="1" width="28.7109375" style="0" customWidth="1"/>
    <col min="2" max="2" width="13.8515625" style="0" customWidth="1"/>
    <col min="3" max="3" width="28.8515625" style="0" customWidth="1"/>
    <col min="4" max="4" width="13.421875" style="0" customWidth="1"/>
    <col min="5" max="5" width="12.421875" style="0" customWidth="1"/>
    <col min="6" max="6" width="25.28125" style="0" customWidth="1"/>
    <col min="7" max="7" width="12.140625" style="0" customWidth="1"/>
    <col min="8" max="8" width="12.7109375" style="0" customWidth="1"/>
  </cols>
  <sheetData>
    <row r="1" spans="1:8" ht="24" customHeight="1">
      <c r="A1" s="75" t="s">
        <v>6</v>
      </c>
      <c r="B1" s="75"/>
      <c r="C1" s="75"/>
      <c r="D1" s="75"/>
      <c r="E1" s="75"/>
      <c r="F1" s="75"/>
      <c r="G1" s="75"/>
      <c r="H1" s="75"/>
    </row>
    <row r="2" spans="1:7" ht="15.75" customHeight="1">
      <c r="A2" s="60" t="s">
        <v>5</v>
      </c>
      <c r="B2" s="2"/>
      <c r="C2" s="1"/>
      <c r="D2" s="1"/>
      <c r="E2" s="1"/>
      <c r="F2" s="1"/>
      <c r="G2" s="63" t="s">
        <v>4</v>
      </c>
    </row>
    <row r="3" spans="1:8" ht="18.75" customHeight="1">
      <c r="A3" s="72" t="s">
        <v>7</v>
      </c>
      <c r="B3" s="73"/>
      <c r="C3" s="74" t="s">
        <v>8</v>
      </c>
      <c r="D3" s="74"/>
      <c r="E3" s="74"/>
      <c r="F3" s="74"/>
      <c r="G3" s="74"/>
      <c r="H3" s="74"/>
    </row>
    <row r="4" spans="1:8" ht="16.5" customHeight="1">
      <c r="A4" s="59" t="s">
        <v>9</v>
      </c>
      <c r="B4" s="59" t="s">
        <v>10</v>
      </c>
      <c r="C4" s="64" t="s">
        <v>11</v>
      </c>
      <c r="D4" s="64" t="s">
        <v>10</v>
      </c>
      <c r="E4" s="64" t="s">
        <v>2</v>
      </c>
      <c r="F4" s="64" t="s">
        <v>12</v>
      </c>
      <c r="G4" s="65" t="s">
        <v>10</v>
      </c>
      <c r="H4" s="64" t="s">
        <v>2</v>
      </c>
    </row>
    <row r="5" spans="1:8" ht="15.75" customHeight="1">
      <c r="A5" s="3" t="s">
        <v>13</v>
      </c>
      <c r="B5" s="10">
        <f>SUM(B6,B9)</f>
        <v>109028</v>
      </c>
      <c r="C5" s="4" t="s">
        <v>14</v>
      </c>
      <c r="D5" s="10">
        <v>16715</v>
      </c>
      <c r="E5" s="10">
        <v>614</v>
      </c>
      <c r="F5" s="4" t="s">
        <v>15</v>
      </c>
      <c r="G5" s="61">
        <v>40014</v>
      </c>
      <c r="H5" s="62"/>
    </row>
    <row r="6" spans="1:8" ht="15.75" customHeight="1">
      <c r="A6" s="5" t="s">
        <v>16</v>
      </c>
      <c r="B6" s="10">
        <f>SUM(B7:B8)</f>
        <v>97223</v>
      </c>
      <c r="C6" s="4" t="s">
        <v>17</v>
      </c>
      <c r="D6" s="10">
        <v>0</v>
      </c>
      <c r="E6" s="10"/>
      <c r="F6" s="4" t="s">
        <v>18</v>
      </c>
      <c r="G6" s="61">
        <v>40790</v>
      </c>
      <c r="H6" s="35">
        <v>9942</v>
      </c>
    </row>
    <row r="7" spans="1:8" ht="15.75" customHeight="1">
      <c r="A7" s="5" t="s">
        <v>19</v>
      </c>
      <c r="B7" s="10">
        <v>93488</v>
      </c>
      <c r="C7" s="4" t="s">
        <v>20</v>
      </c>
      <c r="D7" s="10">
        <v>443</v>
      </c>
      <c r="E7" s="10"/>
      <c r="F7" s="4" t="s">
        <v>21</v>
      </c>
      <c r="G7" s="61">
        <v>38463</v>
      </c>
      <c r="H7" s="35">
        <v>12340</v>
      </c>
    </row>
    <row r="8" spans="1:8" ht="15.75" customHeight="1">
      <c r="A8" s="66" t="s">
        <v>3</v>
      </c>
      <c r="B8" s="10">
        <v>3735</v>
      </c>
      <c r="C8" s="4" t="s">
        <v>22</v>
      </c>
      <c r="D8" s="10">
        <v>7600</v>
      </c>
      <c r="E8" s="10">
        <v>1578</v>
      </c>
      <c r="F8" s="4" t="s">
        <v>23</v>
      </c>
      <c r="G8" s="61">
        <v>876</v>
      </c>
      <c r="H8" s="35">
        <v>661</v>
      </c>
    </row>
    <row r="9" spans="1:8" ht="15.75" customHeight="1">
      <c r="A9" s="5" t="s">
        <v>24</v>
      </c>
      <c r="B9" s="10">
        <v>11805</v>
      </c>
      <c r="C9" s="4" t="s">
        <v>25</v>
      </c>
      <c r="D9" s="10">
        <v>34876</v>
      </c>
      <c r="E9" s="10">
        <v>733</v>
      </c>
      <c r="F9" s="4" t="s">
        <v>26</v>
      </c>
      <c r="G9" s="61">
        <v>0</v>
      </c>
      <c r="H9" s="35"/>
    </row>
    <row r="10" spans="1:8" ht="15.75" customHeight="1">
      <c r="A10" s="3" t="s">
        <v>27</v>
      </c>
      <c r="B10" s="10">
        <v>6019</v>
      </c>
      <c r="C10" s="4" t="s">
        <v>28</v>
      </c>
      <c r="D10" s="10">
        <v>1262</v>
      </c>
      <c r="E10" s="10">
        <v>100</v>
      </c>
      <c r="F10" s="4" t="s">
        <v>29</v>
      </c>
      <c r="G10" s="61">
        <v>0</v>
      </c>
      <c r="H10" s="35"/>
    </row>
    <row r="11" spans="1:8" ht="15.75" customHeight="1">
      <c r="A11" s="3" t="s">
        <v>30</v>
      </c>
      <c r="B11" s="10">
        <f>SUM(B12,B14:B16)</f>
        <v>32568</v>
      </c>
      <c r="C11" s="4" t="s">
        <v>31</v>
      </c>
      <c r="D11" s="10">
        <v>2327</v>
      </c>
      <c r="E11" s="10">
        <v>65</v>
      </c>
      <c r="F11" s="4" t="s">
        <v>32</v>
      </c>
      <c r="G11" s="61">
        <v>1482</v>
      </c>
      <c r="H11" s="35"/>
    </row>
    <row r="12" spans="1:8" ht="15.75" customHeight="1">
      <c r="A12" s="3" t="s">
        <v>33</v>
      </c>
      <c r="B12" s="10">
        <v>0</v>
      </c>
      <c r="C12" s="4" t="s">
        <v>34</v>
      </c>
      <c r="D12" s="10">
        <v>21681</v>
      </c>
      <c r="E12" s="10">
        <v>5332</v>
      </c>
      <c r="F12" s="4" t="s">
        <v>35</v>
      </c>
      <c r="G12" s="61">
        <v>2012</v>
      </c>
      <c r="H12" s="35">
        <v>0</v>
      </c>
    </row>
    <row r="13" spans="1:8" ht="15.75" customHeight="1">
      <c r="A13" s="3" t="s">
        <v>36</v>
      </c>
      <c r="B13" s="10">
        <v>0</v>
      </c>
      <c r="C13" s="4" t="s">
        <v>37</v>
      </c>
      <c r="D13" s="10">
        <v>0</v>
      </c>
      <c r="E13" s="10"/>
      <c r="F13" s="4" t="s">
        <v>38</v>
      </c>
      <c r="G13" s="61">
        <v>4400</v>
      </c>
      <c r="H13" s="35">
        <v>4400</v>
      </c>
    </row>
    <row r="14" spans="1:8" ht="15.75" customHeight="1">
      <c r="A14" s="5" t="s">
        <v>39</v>
      </c>
      <c r="B14" s="10">
        <v>0</v>
      </c>
      <c r="C14" s="4" t="s">
        <v>40</v>
      </c>
      <c r="D14" s="10">
        <v>14350</v>
      </c>
      <c r="E14" s="10">
        <v>8285</v>
      </c>
      <c r="F14" s="4" t="s">
        <v>41</v>
      </c>
      <c r="G14" s="61">
        <v>17048</v>
      </c>
      <c r="H14" s="35">
        <v>5225</v>
      </c>
    </row>
    <row r="15" spans="1:8" ht="15.75" customHeight="1">
      <c r="A15" s="5" t="s">
        <v>42</v>
      </c>
      <c r="B15" s="10">
        <v>0</v>
      </c>
      <c r="C15" s="4" t="s">
        <v>43</v>
      </c>
      <c r="D15" s="10">
        <v>3226</v>
      </c>
      <c r="E15" s="10">
        <v>1400</v>
      </c>
      <c r="F15" s="4" t="s">
        <v>44</v>
      </c>
      <c r="G15" s="61">
        <v>0</v>
      </c>
      <c r="H15" s="62"/>
    </row>
    <row r="16" spans="1:8" ht="15.75" customHeight="1">
      <c r="A16" s="5" t="s">
        <v>45</v>
      </c>
      <c r="B16" s="10">
        <v>32568</v>
      </c>
      <c r="C16" s="4" t="s">
        <v>46</v>
      </c>
      <c r="D16" s="10">
        <v>12821</v>
      </c>
      <c r="E16" s="10">
        <v>100</v>
      </c>
      <c r="F16" s="4" t="s">
        <v>47</v>
      </c>
      <c r="G16" s="61">
        <v>2530</v>
      </c>
      <c r="H16" s="62"/>
    </row>
    <row r="17" spans="1:8" ht="15.75" customHeight="1">
      <c r="A17" s="3" t="s">
        <v>48</v>
      </c>
      <c r="B17" s="10">
        <v>32568</v>
      </c>
      <c r="C17" s="4" t="s">
        <v>49</v>
      </c>
      <c r="D17" s="10">
        <v>21046</v>
      </c>
      <c r="E17" s="10">
        <v>14021</v>
      </c>
      <c r="F17" s="4"/>
      <c r="G17" s="61"/>
      <c r="H17" s="62"/>
    </row>
    <row r="18" spans="1:8" ht="15.75" customHeight="1">
      <c r="A18" s="3"/>
      <c r="B18" s="10"/>
      <c r="C18" s="4" t="s">
        <v>50</v>
      </c>
      <c r="D18" s="10">
        <v>683</v>
      </c>
      <c r="E18" s="10">
        <v>340</v>
      </c>
      <c r="F18" s="4"/>
      <c r="G18" s="61"/>
      <c r="H18" s="62"/>
    </row>
    <row r="19" spans="1:8" ht="15.75" customHeight="1">
      <c r="A19" s="3"/>
      <c r="B19" s="10"/>
      <c r="C19" s="4" t="s">
        <v>51</v>
      </c>
      <c r="D19" s="10">
        <v>306</v>
      </c>
      <c r="E19" s="10"/>
      <c r="F19" s="4"/>
      <c r="G19" s="61"/>
      <c r="H19" s="62"/>
    </row>
    <row r="20" spans="1:8" ht="15.75" customHeight="1">
      <c r="A20" s="4"/>
      <c r="B20" s="10"/>
      <c r="C20" s="4" t="s">
        <v>52</v>
      </c>
      <c r="D20" s="10">
        <v>138</v>
      </c>
      <c r="E20" s="10"/>
      <c r="F20" s="4"/>
      <c r="G20" s="61"/>
      <c r="H20" s="62"/>
    </row>
    <row r="21" spans="1:8" ht="15.75" customHeight="1">
      <c r="A21" s="6"/>
      <c r="B21" s="10"/>
      <c r="C21" s="4" t="s">
        <v>53</v>
      </c>
      <c r="D21" s="10">
        <v>0</v>
      </c>
      <c r="E21" s="10"/>
      <c r="F21" s="4"/>
      <c r="G21" s="61"/>
      <c r="H21" s="62"/>
    </row>
    <row r="22" spans="1:8" ht="15.75" customHeight="1">
      <c r="A22" s="4"/>
      <c r="B22" s="10"/>
      <c r="C22" s="4" t="s">
        <v>54</v>
      </c>
      <c r="D22" s="10">
        <v>0</v>
      </c>
      <c r="E22" s="10"/>
      <c r="F22" s="4"/>
      <c r="G22" s="61"/>
      <c r="H22" s="62"/>
    </row>
    <row r="23" spans="1:8" ht="15.75" customHeight="1">
      <c r="A23" s="6"/>
      <c r="B23" s="10"/>
      <c r="C23" s="4" t="s">
        <v>55</v>
      </c>
      <c r="D23" s="10">
        <v>0</v>
      </c>
      <c r="E23" s="10"/>
      <c r="F23" s="4"/>
      <c r="G23" s="61"/>
      <c r="H23" s="62"/>
    </row>
    <row r="24" spans="1:8" ht="15.75" customHeight="1">
      <c r="A24" s="3"/>
      <c r="B24" s="10"/>
      <c r="C24" s="4" t="s">
        <v>56</v>
      </c>
      <c r="D24" s="10">
        <v>626</v>
      </c>
      <c r="E24" s="10"/>
      <c r="F24" s="4"/>
      <c r="G24" s="61"/>
      <c r="H24" s="62"/>
    </row>
    <row r="25" spans="1:8" ht="15.75" customHeight="1">
      <c r="A25" s="5"/>
      <c r="B25" s="10"/>
      <c r="C25" s="4" t="s">
        <v>57</v>
      </c>
      <c r="D25" s="10">
        <v>100</v>
      </c>
      <c r="E25" s="10"/>
      <c r="F25" s="4"/>
      <c r="G25" s="61"/>
      <c r="H25" s="62"/>
    </row>
    <row r="26" spans="1:8" ht="15.75" customHeight="1">
      <c r="A26" s="5"/>
      <c r="B26" s="11"/>
      <c r="C26" s="4" t="s">
        <v>58</v>
      </c>
      <c r="D26" s="10">
        <v>524</v>
      </c>
      <c r="E26" s="10"/>
      <c r="F26" s="4"/>
      <c r="G26" s="61"/>
      <c r="H26" s="62"/>
    </row>
    <row r="27" spans="1:8" ht="15.75" customHeight="1">
      <c r="A27" s="5"/>
      <c r="B27" s="11"/>
      <c r="C27" s="4" t="s">
        <v>59</v>
      </c>
      <c r="D27" s="10">
        <v>600</v>
      </c>
      <c r="E27" s="10"/>
      <c r="F27" s="4"/>
      <c r="G27" s="61"/>
      <c r="H27" s="62"/>
    </row>
    <row r="28" spans="1:8" ht="15.75" customHeight="1">
      <c r="A28" s="3"/>
      <c r="B28" s="11"/>
      <c r="C28" s="4" t="s">
        <v>60</v>
      </c>
      <c r="D28" s="10">
        <v>587</v>
      </c>
      <c r="E28" s="10"/>
      <c r="F28" s="4"/>
      <c r="G28" s="61"/>
      <c r="H28" s="62"/>
    </row>
    <row r="29" spans="1:8" ht="15.75" customHeight="1">
      <c r="A29" s="3"/>
      <c r="B29" s="11"/>
      <c r="C29" s="4" t="s">
        <v>61</v>
      </c>
      <c r="D29" s="10">
        <v>7704</v>
      </c>
      <c r="E29" s="10"/>
      <c r="F29" s="4"/>
      <c r="G29" s="61"/>
      <c r="H29" s="62"/>
    </row>
    <row r="30" spans="1:8" ht="15.75" customHeight="1">
      <c r="A30" s="4"/>
      <c r="B30" s="11"/>
      <c r="C30" s="4" t="s">
        <v>62</v>
      </c>
      <c r="D30" s="10">
        <v>0</v>
      </c>
      <c r="E30" s="10"/>
      <c r="F30" s="4"/>
      <c r="G30" s="61"/>
      <c r="H30" s="62"/>
    </row>
    <row r="31" spans="1:8" ht="15.75" customHeight="1">
      <c r="A31" s="7"/>
      <c r="B31" s="12"/>
      <c r="C31" s="8"/>
      <c r="D31" s="10"/>
      <c r="E31" s="10"/>
      <c r="F31" s="9"/>
      <c r="G31" s="68"/>
      <c r="H31" s="69"/>
    </row>
    <row r="32" spans="1:8" ht="15.75" customHeight="1">
      <c r="A32" s="6" t="s">
        <v>63</v>
      </c>
      <c r="B32" s="13">
        <f>SUM(B5,B10:B11)</f>
        <v>147615</v>
      </c>
      <c r="C32" s="7" t="s">
        <v>64</v>
      </c>
      <c r="D32" s="10">
        <f>SUM(D5:D31)</f>
        <v>147615</v>
      </c>
      <c r="E32" s="10">
        <f>SUM(E5:E31)</f>
        <v>32568</v>
      </c>
      <c r="F32" s="67" t="s">
        <v>65</v>
      </c>
      <c r="G32" s="70">
        <f>SUM(G5:G16)</f>
        <v>147615</v>
      </c>
      <c r="H32" s="70">
        <f>SUM(H5:H16)</f>
        <v>32568</v>
      </c>
    </row>
  </sheetData>
  <mergeCells count="3">
    <mergeCell ref="A3:B3"/>
    <mergeCell ref="C3:H3"/>
    <mergeCell ref="A1:H1"/>
  </mergeCells>
  <printOptions horizontalCentered="1"/>
  <pageMargins left="0.5511811023622047" right="0.5511811023622047" top="0.33" bottom="0.3937007874015748" header="0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7"/>
  <sheetViews>
    <sheetView showGridLines="0" showZeros="0" workbookViewId="0" topLeftCell="A1">
      <pane xSplit="1" ySplit="4" topLeftCell="B1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9.140625" defaultRowHeight="12"/>
  <cols>
    <col min="1" max="1" width="26.57421875" style="14" customWidth="1"/>
    <col min="2" max="2" width="9.140625" style="14" customWidth="1"/>
    <col min="3" max="3" width="10.140625" style="14" customWidth="1"/>
    <col min="4" max="5" width="9.140625" style="14" customWidth="1"/>
    <col min="6" max="6" width="9.28125" style="14" customWidth="1"/>
    <col min="7" max="7" width="9.140625" style="14" customWidth="1"/>
    <col min="8" max="8" width="22.28125" style="14" customWidth="1"/>
    <col min="9" max="9" width="9.421875" style="14" customWidth="1"/>
    <col min="10" max="10" width="9.28125" style="14" customWidth="1"/>
    <col min="11" max="11" width="10.00390625" style="14" customWidth="1"/>
    <col min="12" max="12" width="8.57421875" style="14" customWidth="1"/>
    <col min="13" max="13" width="9.7109375" style="14" customWidth="1"/>
    <col min="14" max="14" width="9.57421875" style="14" customWidth="1"/>
    <col min="15" max="16384" width="9.140625" style="14" customWidth="1"/>
  </cols>
  <sheetData>
    <row r="1" spans="1:14" ht="25.5" customHeight="1">
      <c r="A1" s="77" t="s">
        <v>262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5.75" customHeight="1">
      <c r="A2" s="14" t="s">
        <v>96</v>
      </c>
      <c r="H2" s="30"/>
      <c r="I2" s="30"/>
      <c r="J2" s="30"/>
      <c r="K2" s="30"/>
      <c r="L2" s="30"/>
      <c r="M2" s="31" t="s">
        <v>97</v>
      </c>
    </row>
    <row r="3" spans="1:14" ht="17.25" customHeight="1">
      <c r="A3" s="78" t="s">
        <v>98</v>
      </c>
      <c r="B3" s="79" t="s">
        <v>265</v>
      </c>
      <c r="C3" s="78" t="s">
        <v>99</v>
      </c>
      <c r="D3" s="78"/>
      <c r="E3" s="78"/>
      <c r="F3" s="76" t="s">
        <v>100</v>
      </c>
      <c r="G3" s="76" t="s">
        <v>101</v>
      </c>
      <c r="H3" s="78" t="s">
        <v>102</v>
      </c>
      <c r="I3" s="79" t="s">
        <v>265</v>
      </c>
      <c r="J3" s="78" t="s">
        <v>99</v>
      </c>
      <c r="K3" s="78"/>
      <c r="L3" s="78"/>
      <c r="M3" s="76" t="s">
        <v>100</v>
      </c>
      <c r="N3" s="76" t="s">
        <v>101</v>
      </c>
    </row>
    <row r="4" spans="1:14" s="33" customFormat="1" ht="26.25" customHeight="1">
      <c r="A4" s="78"/>
      <c r="B4" s="79"/>
      <c r="C4" s="32" t="s">
        <v>103</v>
      </c>
      <c r="D4" s="32" t="s">
        <v>104</v>
      </c>
      <c r="E4" s="32" t="s">
        <v>105</v>
      </c>
      <c r="F4" s="76"/>
      <c r="G4" s="76"/>
      <c r="H4" s="78"/>
      <c r="I4" s="79"/>
      <c r="J4" s="32" t="s">
        <v>103</v>
      </c>
      <c r="K4" s="32" t="s">
        <v>104</v>
      </c>
      <c r="L4" s="32" t="s">
        <v>105</v>
      </c>
      <c r="M4" s="76"/>
      <c r="N4" s="76"/>
    </row>
    <row r="5" spans="1:14" s="39" customFormat="1" ht="18" customHeight="1">
      <c r="A5" s="34" t="s">
        <v>106</v>
      </c>
      <c r="B5" s="24">
        <f>SUM(B6:B29)</f>
        <v>13812</v>
      </c>
      <c r="C5" s="24">
        <f>SUM(C6:C29)</f>
        <v>16715</v>
      </c>
      <c r="D5" s="24">
        <f>SUM(D6:D29)</f>
        <v>16101</v>
      </c>
      <c r="E5" s="24">
        <f>SUM(E6:E29)</f>
        <v>614</v>
      </c>
      <c r="F5" s="35">
        <f>D5-B5</f>
        <v>2289</v>
      </c>
      <c r="G5" s="36">
        <f>IF(B5=0,0,F5/B5*100)</f>
        <v>16.57254561251086</v>
      </c>
      <c r="H5" s="34" t="s">
        <v>107</v>
      </c>
      <c r="I5" s="35">
        <v>38198</v>
      </c>
      <c r="J5" s="37">
        <f>SUM(K5:L5)</f>
        <v>40014</v>
      </c>
      <c r="K5" s="35">
        <v>40014</v>
      </c>
      <c r="L5" s="35"/>
      <c r="M5" s="35">
        <f>K5-I5</f>
        <v>1816</v>
      </c>
      <c r="N5" s="38">
        <f>IF(I5=0,0,M5/I5*100)</f>
        <v>4.754175611288549</v>
      </c>
    </row>
    <row r="6" spans="1:14" s="39" customFormat="1" ht="18" customHeight="1">
      <c r="A6" s="40" t="s">
        <v>108</v>
      </c>
      <c r="B6" s="41">
        <v>176</v>
      </c>
      <c r="C6" s="41">
        <f>SUM(D6:E6)</f>
        <v>222</v>
      </c>
      <c r="D6" s="41">
        <v>222</v>
      </c>
      <c r="E6" s="24"/>
      <c r="F6" s="35">
        <f aca="true" t="shared" si="0" ref="F6:F69">D6-B6</f>
        <v>46</v>
      </c>
      <c r="G6" s="36">
        <f aca="true" t="shared" si="1" ref="G6:G69">IF(B6=0,0,F6/B6*100)</f>
        <v>26.136363636363637</v>
      </c>
      <c r="H6" s="34" t="s">
        <v>109</v>
      </c>
      <c r="I6" s="35">
        <v>27577</v>
      </c>
      <c r="J6" s="37">
        <f aca="true" t="shared" si="2" ref="J6:J15">SUM(K6:L6)</f>
        <v>40790</v>
      </c>
      <c r="K6" s="35">
        <v>30848</v>
      </c>
      <c r="L6" s="35">
        <v>9942</v>
      </c>
      <c r="M6" s="35">
        <f aca="true" t="shared" si="3" ref="M6:M15">K6-I6</f>
        <v>3271</v>
      </c>
      <c r="N6" s="38">
        <f aca="true" t="shared" si="4" ref="N6:N15">IF(I6=0,0,M6/I6*100)</f>
        <v>11.861333720129092</v>
      </c>
    </row>
    <row r="7" spans="1:14" s="39" customFormat="1" ht="18" customHeight="1">
      <c r="A7" s="40" t="s">
        <v>110</v>
      </c>
      <c r="B7" s="41">
        <v>142</v>
      </c>
      <c r="C7" s="41">
        <f aca="true" t="shared" si="5" ref="C7:C29">SUM(D7:E7)</f>
        <v>172</v>
      </c>
      <c r="D7" s="41">
        <v>172</v>
      </c>
      <c r="E7" s="24"/>
      <c r="F7" s="35">
        <f t="shared" si="0"/>
        <v>30</v>
      </c>
      <c r="G7" s="36">
        <f t="shared" si="1"/>
        <v>21.12676056338028</v>
      </c>
      <c r="H7" s="34" t="s">
        <v>111</v>
      </c>
      <c r="I7" s="35">
        <v>20027</v>
      </c>
      <c r="J7" s="37">
        <f t="shared" si="2"/>
        <v>38463</v>
      </c>
      <c r="K7" s="35">
        <v>26123</v>
      </c>
      <c r="L7" s="35">
        <v>12340</v>
      </c>
      <c r="M7" s="35">
        <f t="shared" si="3"/>
        <v>6096</v>
      </c>
      <c r="N7" s="38">
        <f t="shared" si="4"/>
        <v>30.438907474908873</v>
      </c>
    </row>
    <row r="8" spans="1:14" s="39" customFormat="1" ht="18" customHeight="1">
      <c r="A8" s="40" t="s">
        <v>112</v>
      </c>
      <c r="B8" s="41">
        <v>4448</v>
      </c>
      <c r="C8" s="41">
        <f t="shared" si="5"/>
        <v>4930</v>
      </c>
      <c r="D8" s="41">
        <v>4930</v>
      </c>
      <c r="E8" s="24"/>
      <c r="F8" s="35">
        <f t="shared" si="0"/>
        <v>482</v>
      </c>
      <c r="G8" s="36">
        <f t="shared" si="1"/>
        <v>10.8363309352518</v>
      </c>
      <c r="H8" s="34" t="s">
        <v>113</v>
      </c>
      <c r="I8" s="35">
        <v>150</v>
      </c>
      <c r="J8" s="37">
        <f t="shared" si="2"/>
        <v>876</v>
      </c>
      <c r="K8" s="35">
        <v>215</v>
      </c>
      <c r="L8" s="35">
        <v>661</v>
      </c>
      <c r="M8" s="35">
        <f t="shared" si="3"/>
        <v>65</v>
      </c>
      <c r="N8" s="38">
        <f t="shared" si="4"/>
        <v>43.333333333333336</v>
      </c>
    </row>
    <row r="9" spans="1:14" s="39" customFormat="1" ht="18" customHeight="1">
      <c r="A9" s="40" t="s">
        <v>114</v>
      </c>
      <c r="B9" s="41">
        <v>163</v>
      </c>
      <c r="C9" s="41">
        <f t="shared" si="5"/>
        <v>142</v>
      </c>
      <c r="D9" s="41">
        <v>142</v>
      </c>
      <c r="E9" s="24"/>
      <c r="F9" s="35">
        <f t="shared" si="0"/>
        <v>-21</v>
      </c>
      <c r="G9" s="36">
        <f t="shared" si="1"/>
        <v>-12.883435582822086</v>
      </c>
      <c r="H9" s="34" t="s">
        <v>115</v>
      </c>
      <c r="I9" s="35">
        <v>0</v>
      </c>
      <c r="J9" s="37">
        <f t="shared" si="2"/>
        <v>0</v>
      </c>
      <c r="K9" s="35"/>
      <c r="L9" s="35"/>
      <c r="M9" s="35">
        <f t="shared" si="3"/>
        <v>0</v>
      </c>
      <c r="N9" s="38">
        <f t="shared" si="4"/>
        <v>0</v>
      </c>
    </row>
    <row r="10" spans="1:14" s="39" customFormat="1" ht="18" customHeight="1">
      <c r="A10" s="40" t="s">
        <v>116</v>
      </c>
      <c r="B10" s="41">
        <v>80</v>
      </c>
      <c r="C10" s="41">
        <f t="shared" si="5"/>
        <v>93</v>
      </c>
      <c r="D10" s="41">
        <v>93</v>
      </c>
      <c r="E10" s="24"/>
      <c r="F10" s="35">
        <f t="shared" si="0"/>
        <v>13</v>
      </c>
      <c r="G10" s="36">
        <f>IF(B10=0,0,F10/B10*100)</f>
        <v>16.25</v>
      </c>
      <c r="H10" s="34" t="s">
        <v>117</v>
      </c>
      <c r="I10" s="35">
        <v>285</v>
      </c>
      <c r="J10" s="37">
        <f t="shared" si="2"/>
        <v>1482</v>
      </c>
      <c r="K10" s="35">
        <v>1482</v>
      </c>
      <c r="L10" s="35"/>
      <c r="M10" s="35">
        <f t="shared" si="3"/>
        <v>1197</v>
      </c>
      <c r="N10" s="38">
        <f t="shared" si="4"/>
        <v>420</v>
      </c>
    </row>
    <row r="11" spans="1:14" s="39" customFormat="1" ht="18" customHeight="1">
      <c r="A11" s="40" t="s">
        <v>118</v>
      </c>
      <c r="B11" s="41">
        <v>833</v>
      </c>
      <c r="C11" s="41">
        <f t="shared" si="5"/>
        <v>1449</v>
      </c>
      <c r="D11" s="41">
        <v>1069</v>
      </c>
      <c r="E11" s="24">
        <v>380</v>
      </c>
      <c r="F11" s="35">
        <f t="shared" si="0"/>
        <v>236</v>
      </c>
      <c r="G11" s="36">
        <f t="shared" si="1"/>
        <v>28.331332533013203</v>
      </c>
      <c r="H11" s="34" t="s">
        <v>119</v>
      </c>
      <c r="I11" s="35">
        <v>2650</v>
      </c>
      <c r="J11" s="37">
        <f t="shared" si="2"/>
        <v>2012</v>
      </c>
      <c r="K11" s="35">
        <v>2012</v>
      </c>
      <c r="L11" s="35"/>
      <c r="M11" s="35">
        <f t="shared" si="3"/>
        <v>-638</v>
      </c>
      <c r="N11" s="38">
        <f t="shared" si="4"/>
        <v>-24.07547169811321</v>
      </c>
    </row>
    <row r="12" spans="1:14" s="39" customFormat="1" ht="18" customHeight="1">
      <c r="A12" s="40" t="s">
        <v>120</v>
      </c>
      <c r="B12" s="41">
        <v>3101</v>
      </c>
      <c r="C12" s="41">
        <f t="shared" si="5"/>
        <v>3281</v>
      </c>
      <c r="D12" s="41">
        <v>3281</v>
      </c>
      <c r="E12" s="24"/>
      <c r="F12" s="35">
        <f t="shared" si="0"/>
        <v>180</v>
      </c>
      <c r="G12" s="36">
        <f t="shared" si="1"/>
        <v>5.80457916801032</v>
      </c>
      <c r="H12" s="34" t="s">
        <v>121</v>
      </c>
      <c r="I12" s="35">
        <v>0</v>
      </c>
      <c r="J12" s="37">
        <f t="shared" si="2"/>
        <v>4400</v>
      </c>
      <c r="K12" s="35"/>
      <c r="L12" s="35">
        <v>4400</v>
      </c>
      <c r="M12" s="35">
        <f t="shared" si="3"/>
        <v>0</v>
      </c>
      <c r="N12" s="38">
        <f t="shared" si="4"/>
        <v>0</v>
      </c>
    </row>
    <row r="13" spans="1:14" s="39" customFormat="1" ht="18" customHeight="1">
      <c r="A13" s="40" t="s">
        <v>122</v>
      </c>
      <c r="B13" s="41">
        <v>93</v>
      </c>
      <c r="C13" s="41">
        <f t="shared" si="5"/>
        <v>97</v>
      </c>
      <c r="D13" s="41">
        <v>97</v>
      </c>
      <c r="E13" s="24"/>
      <c r="F13" s="35">
        <f t="shared" si="0"/>
        <v>4</v>
      </c>
      <c r="G13" s="36">
        <f t="shared" si="1"/>
        <v>4.301075268817205</v>
      </c>
      <c r="H13" s="34" t="s">
        <v>123</v>
      </c>
      <c r="I13" s="35">
        <v>21416</v>
      </c>
      <c r="J13" s="37">
        <f t="shared" si="2"/>
        <v>17048</v>
      </c>
      <c r="K13" s="35">
        <v>11823</v>
      </c>
      <c r="L13" s="35">
        <v>5225</v>
      </c>
      <c r="M13" s="35">
        <f t="shared" si="3"/>
        <v>-9593</v>
      </c>
      <c r="N13" s="38">
        <f t="shared" si="4"/>
        <v>-44.793612252521484</v>
      </c>
    </row>
    <row r="14" spans="1:14" s="39" customFormat="1" ht="18" customHeight="1">
      <c r="A14" s="40" t="s">
        <v>124</v>
      </c>
      <c r="B14" s="41">
        <v>91</v>
      </c>
      <c r="C14" s="41">
        <f t="shared" si="5"/>
        <v>50</v>
      </c>
      <c r="D14" s="41">
        <v>50</v>
      </c>
      <c r="E14" s="24"/>
      <c r="F14" s="35">
        <f t="shared" si="0"/>
        <v>-41</v>
      </c>
      <c r="G14" s="36">
        <f t="shared" si="1"/>
        <v>-45.05494505494506</v>
      </c>
      <c r="H14" s="42" t="s">
        <v>125</v>
      </c>
      <c r="I14" s="37"/>
      <c r="J14" s="37">
        <f t="shared" si="2"/>
        <v>0</v>
      </c>
      <c r="K14" s="37"/>
      <c r="L14" s="37"/>
      <c r="M14" s="35">
        <f t="shared" si="3"/>
        <v>0</v>
      </c>
      <c r="N14" s="38">
        <f t="shared" si="4"/>
        <v>0</v>
      </c>
    </row>
    <row r="15" spans="1:14" s="39" customFormat="1" ht="18" customHeight="1">
      <c r="A15" s="40" t="s">
        <v>126</v>
      </c>
      <c r="B15" s="41">
        <v>272</v>
      </c>
      <c r="C15" s="41">
        <f t="shared" si="5"/>
        <v>356</v>
      </c>
      <c r="D15" s="41">
        <v>356</v>
      </c>
      <c r="E15" s="24"/>
      <c r="F15" s="35">
        <f t="shared" si="0"/>
        <v>84</v>
      </c>
      <c r="G15" s="36">
        <f t="shared" si="1"/>
        <v>30.88235294117647</v>
      </c>
      <c r="H15" s="34" t="s">
        <v>127</v>
      </c>
      <c r="I15" s="35">
        <v>1980</v>
      </c>
      <c r="J15" s="37">
        <f t="shared" si="2"/>
        <v>2530</v>
      </c>
      <c r="K15" s="35">
        <v>2530</v>
      </c>
      <c r="L15" s="35"/>
      <c r="M15" s="35">
        <f t="shared" si="3"/>
        <v>550</v>
      </c>
      <c r="N15" s="38">
        <f t="shared" si="4"/>
        <v>27.77777777777778</v>
      </c>
    </row>
    <row r="16" spans="1:14" s="39" customFormat="1" ht="18" customHeight="1">
      <c r="A16" s="40" t="s">
        <v>128</v>
      </c>
      <c r="B16" s="41">
        <v>2559</v>
      </c>
      <c r="C16" s="41">
        <f t="shared" si="5"/>
        <v>3942</v>
      </c>
      <c r="D16" s="41">
        <v>3708</v>
      </c>
      <c r="E16" s="24">
        <v>234</v>
      </c>
      <c r="F16" s="35">
        <f t="shared" si="0"/>
        <v>1149</v>
      </c>
      <c r="G16" s="36">
        <f t="shared" si="1"/>
        <v>44.90035169988277</v>
      </c>
      <c r="H16" s="34"/>
      <c r="I16" s="37"/>
      <c r="J16" s="34"/>
      <c r="K16" s="37"/>
      <c r="L16" s="37"/>
      <c r="M16" s="34"/>
      <c r="N16" s="43"/>
    </row>
    <row r="17" spans="1:14" s="39" customFormat="1" ht="18" customHeight="1">
      <c r="A17" s="40" t="s">
        <v>129</v>
      </c>
      <c r="B17" s="41">
        <v>729</v>
      </c>
      <c r="C17" s="41">
        <f t="shared" si="5"/>
        <v>741</v>
      </c>
      <c r="D17" s="41">
        <v>741</v>
      </c>
      <c r="E17" s="24"/>
      <c r="F17" s="35">
        <f t="shared" si="0"/>
        <v>12</v>
      </c>
      <c r="G17" s="36">
        <f t="shared" si="1"/>
        <v>1.646090534979424</v>
      </c>
      <c r="H17" s="34"/>
      <c r="I17" s="34"/>
      <c r="J17" s="34"/>
      <c r="K17" s="34"/>
      <c r="L17" s="34"/>
      <c r="M17" s="34"/>
      <c r="N17" s="43"/>
    </row>
    <row r="18" spans="1:14" s="39" customFormat="1" ht="18" customHeight="1">
      <c r="A18" s="40" t="s">
        <v>130</v>
      </c>
      <c r="B18" s="41">
        <v>5</v>
      </c>
      <c r="C18" s="41">
        <f t="shared" si="5"/>
        <v>5</v>
      </c>
      <c r="D18" s="41">
        <v>5</v>
      </c>
      <c r="E18" s="24"/>
      <c r="F18" s="35">
        <f t="shared" si="0"/>
        <v>0</v>
      </c>
      <c r="G18" s="36">
        <f t="shared" si="1"/>
        <v>0</v>
      </c>
      <c r="H18" s="34"/>
      <c r="I18" s="34"/>
      <c r="J18" s="34"/>
      <c r="K18" s="34"/>
      <c r="L18" s="34"/>
      <c r="M18" s="34"/>
      <c r="N18" s="34"/>
    </row>
    <row r="19" spans="1:14" s="39" customFormat="1" ht="18" customHeight="1">
      <c r="A19" s="40" t="s">
        <v>131</v>
      </c>
      <c r="B19" s="41">
        <v>6</v>
      </c>
      <c r="C19" s="41">
        <f t="shared" si="5"/>
        <v>6</v>
      </c>
      <c r="D19" s="41">
        <v>6</v>
      </c>
      <c r="E19" s="24"/>
      <c r="F19" s="35">
        <f t="shared" si="0"/>
        <v>0</v>
      </c>
      <c r="G19" s="36">
        <f t="shared" si="1"/>
        <v>0</v>
      </c>
      <c r="H19" s="34"/>
      <c r="I19" s="34"/>
      <c r="J19" s="34"/>
      <c r="K19" s="34"/>
      <c r="L19" s="34"/>
      <c r="M19" s="34"/>
      <c r="N19" s="34"/>
    </row>
    <row r="20" spans="1:14" s="39" customFormat="1" ht="18" customHeight="1">
      <c r="A20" s="40" t="s">
        <v>132</v>
      </c>
      <c r="B20" s="41">
        <v>0</v>
      </c>
      <c r="C20" s="41">
        <f t="shared" si="5"/>
        <v>0</v>
      </c>
      <c r="D20" s="41">
        <v>0</v>
      </c>
      <c r="E20" s="24"/>
      <c r="F20" s="35">
        <f t="shared" si="0"/>
        <v>0</v>
      </c>
      <c r="G20" s="36">
        <f t="shared" si="1"/>
        <v>0</v>
      </c>
      <c r="H20" s="34"/>
      <c r="I20" s="34"/>
      <c r="J20" s="34"/>
      <c r="K20" s="34"/>
      <c r="L20" s="34"/>
      <c r="M20" s="34"/>
      <c r="N20" s="34"/>
    </row>
    <row r="21" spans="1:14" s="39" customFormat="1" ht="18" customHeight="1">
      <c r="A21" s="40" t="s">
        <v>133</v>
      </c>
      <c r="B21" s="41">
        <v>54</v>
      </c>
      <c r="C21" s="41">
        <f t="shared" si="5"/>
        <v>62</v>
      </c>
      <c r="D21" s="41">
        <v>62</v>
      </c>
      <c r="E21" s="24"/>
      <c r="F21" s="35">
        <f t="shared" si="0"/>
        <v>8</v>
      </c>
      <c r="G21" s="36">
        <f t="shared" si="1"/>
        <v>14.814814814814813</v>
      </c>
      <c r="H21" s="34"/>
      <c r="I21" s="34"/>
      <c r="J21" s="34"/>
      <c r="K21" s="34"/>
      <c r="L21" s="34"/>
      <c r="M21" s="34"/>
      <c r="N21" s="34"/>
    </row>
    <row r="22" spans="1:14" s="39" customFormat="1" ht="18" customHeight="1">
      <c r="A22" s="40" t="s">
        <v>134</v>
      </c>
      <c r="B22" s="41">
        <v>26</v>
      </c>
      <c r="C22" s="41">
        <f t="shared" si="5"/>
        <v>30</v>
      </c>
      <c r="D22" s="41">
        <v>30</v>
      </c>
      <c r="E22" s="24"/>
      <c r="F22" s="35">
        <f t="shared" si="0"/>
        <v>4</v>
      </c>
      <c r="G22" s="36">
        <f>IF(B22=0,0,F22/B22*100)</f>
        <v>15.384615384615385</v>
      </c>
      <c r="H22" s="34"/>
      <c r="I22" s="34"/>
      <c r="J22" s="34"/>
      <c r="K22" s="34"/>
      <c r="L22" s="34"/>
      <c r="M22" s="34"/>
      <c r="N22" s="34"/>
    </row>
    <row r="23" spans="1:14" s="39" customFormat="1" ht="18" customHeight="1">
      <c r="A23" s="40" t="s">
        <v>135</v>
      </c>
      <c r="B23" s="41">
        <v>156</v>
      </c>
      <c r="C23" s="41">
        <f t="shared" si="5"/>
        <v>201</v>
      </c>
      <c r="D23" s="41">
        <v>201</v>
      </c>
      <c r="E23" s="24"/>
      <c r="F23" s="35">
        <f t="shared" si="0"/>
        <v>45</v>
      </c>
      <c r="G23" s="36">
        <f>IF(B23=0,0,F23/B23*100)</f>
        <v>28.846153846153843</v>
      </c>
      <c r="H23" s="34"/>
      <c r="I23" s="34"/>
      <c r="J23" s="34"/>
      <c r="K23" s="34"/>
      <c r="L23" s="34"/>
      <c r="M23" s="34"/>
      <c r="N23" s="34"/>
    </row>
    <row r="24" spans="1:14" s="39" customFormat="1" ht="18" customHeight="1">
      <c r="A24" s="40" t="s">
        <v>136</v>
      </c>
      <c r="B24" s="41">
        <v>272</v>
      </c>
      <c r="C24" s="41">
        <f t="shared" si="5"/>
        <v>303</v>
      </c>
      <c r="D24" s="41">
        <v>303</v>
      </c>
      <c r="E24" s="24"/>
      <c r="F24" s="35">
        <f t="shared" si="0"/>
        <v>31</v>
      </c>
      <c r="G24" s="36">
        <f t="shared" si="1"/>
        <v>11.397058823529411</v>
      </c>
      <c r="H24" s="34"/>
      <c r="I24" s="34"/>
      <c r="J24" s="34"/>
      <c r="K24" s="34"/>
      <c r="L24" s="34"/>
      <c r="M24" s="34"/>
      <c r="N24" s="34"/>
    </row>
    <row r="25" spans="1:14" s="39" customFormat="1" ht="18" customHeight="1">
      <c r="A25" s="40" t="s">
        <v>137</v>
      </c>
      <c r="B25" s="41">
        <v>115</v>
      </c>
      <c r="C25" s="41">
        <f t="shared" si="5"/>
        <v>116</v>
      </c>
      <c r="D25" s="41">
        <v>116</v>
      </c>
      <c r="E25" s="24"/>
      <c r="F25" s="35">
        <f t="shared" si="0"/>
        <v>1</v>
      </c>
      <c r="G25" s="36">
        <f>IF(B25=0,0,F25/B25*100)</f>
        <v>0.8695652173913043</v>
      </c>
      <c r="H25" s="34"/>
      <c r="I25" s="34"/>
      <c r="J25" s="34"/>
      <c r="K25" s="34"/>
      <c r="L25" s="34"/>
      <c r="M25" s="34"/>
      <c r="N25" s="34"/>
    </row>
    <row r="26" spans="1:14" s="39" customFormat="1" ht="18" customHeight="1">
      <c r="A26" s="40" t="s">
        <v>138</v>
      </c>
      <c r="B26" s="41">
        <v>125</v>
      </c>
      <c r="C26" s="41">
        <f t="shared" si="5"/>
        <v>117</v>
      </c>
      <c r="D26" s="41">
        <v>117</v>
      </c>
      <c r="E26" s="24"/>
      <c r="F26" s="35">
        <f t="shared" si="0"/>
        <v>-8</v>
      </c>
      <c r="G26" s="36">
        <f>IF(B26=0,0,F26/B26*100)</f>
        <v>-6.4</v>
      </c>
      <c r="H26" s="34"/>
      <c r="I26" s="34"/>
      <c r="J26" s="34"/>
      <c r="K26" s="34"/>
      <c r="L26" s="34"/>
      <c r="M26" s="34"/>
      <c r="N26" s="34"/>
    </row>
    <row r="27" spans="1:14" s="39" customFormat="1" ht="18" customHeight="1">
      <c r="A27" s="40" t="s">
        <v>139</v>
      </c>
      <c r="B27" s="41">
        <v>33</v>
      </c>
      <c r="C27" s="41">
        <f t="shared" si="5"/>
        <v>34</v>
      </c>
      <c r="D27" s="41">
        <v>34</v>
      </c>
      <c r="E27" s="24"/>
      <c r="F27" s="35">
        <f t="shared" si="0"/>
        <v>1</v>
      </c>
      <c r="G27" s="36">
        <f>IF(B27=0,0,F27/B27*100)</f>
        <v>3.0303030303030303</v>
      </c>
      <c r="H27" s="34"/>
      <c r="I27" s="34"/>
      <c r="J27" s="34"/>
      <c r="K27" s="34"/>
      <c r="L27" s="34"/>
      <c r="M27" s="34"/>
      <c r="N27" s="34"/>
    </row>
    <row r="28" spans="1:14" s="39" customFormat="1" ht="18" customHeight="1">
      <c r="A28" s="40" t="s">
        <v>140</v>
      </c>
      <c r="B28" s="41">
        <v>333</v>
      </c>
      <c r="C28" s="41">
        <f t="shared" si="5"/>
        <v>366</v>
      </c>
      <c r="D28" s="41">
        <v>366</v>
      </c>
      <c r="E28" s="24"/>
      <c r="F28" s="35">
        <f t="shared" si="0"/>
        <v>33</v>
      </c>
      <c r="G28" s="36">
        <f>IF(B28=0,0,F28/B28*100)</f>
        <v>9.90990990990991</v>
      </c>
      <c r="H28" s="34"/>
      <c r="I28" s="34"/>
      <c r="J28" s="34"/>
      <c r="K28" s="34"/>
      <c r="L28" s="34"/>
      <c r="M28" s="34"/>
      <c r="N28" s="34"/>
    </row>
    <row r="29" spans="1:14" s="39" customFormat="1" ht="18" customHeight="1">
      <c r="A29" s="40" t="s">
        <v>141</v>
      </c>
      <c r="B29" s="41">
        <v>0</v>
      </c>
      <c r="C29" s="41">
        <f t="shared" si="5"/>
        <v>0</v>
      </c>
      <c r="D29" s="41"/>
      <c r="E29" s="24"/>
      <c r="F29" s="35">
        <f t="shared" si="0"/>
        <v>0</v>
      </c>
      <c r="G29" s="36">
        <f>IF(B29=0,0,F29/B29*100)</f>
        <v>0</v>
      </c>
      <c r="H29" s="34"/>
      <c r="I29" s="34"/>
      <c r="J29" s="34"/>
      <c r="K29" s="34"/>
      <c r="L29" s="34"/>
      <c r="M29" s="34"/>
      <c r="N29" s="34"/>
    </row>
    <row r="30" spans="1:14" s="39" customFormat="1" ht="18" customHeight="1">
      <c r="A30" s="34" t="s">
        <v>142</v>
      </c>
      <c r="B30" s="41">
        <v>0</v>
      </c>
      <c r="C30" s="27"/>
      <c r="D30" s="41">
        <v>0</v>
      </c>
      <c r="E30" s="24">
        <v>0</v>
      </c>
      <c r="F30" s="35">
        <f t="shared" si="0"/>
        <v>0</v>
      </c>
      <c r="G30" s="36">
        <f t="shared" si="1"/>
        <v>0</v>
      </c>
      <c r="H30" s="34"/>
      <c r="I30" s="34"/>
      <c r="J30" s="34"/>
      <c r="K30" s="34"/>
      <c r="L30" s="34"/>
      <c r="M30" s="34"/>
      <c r="N30" s="34"/>
    </row>
    <row r="31" spans="1:14" s="39" customFormat="1" ht="18" customHeight="1">
      <c r="A31" s="34" t="s">
        <v>143</v>
      </c>
      <c r="B31" s="24">
        <f>SUM(B32:B35)</f>
        <v>145</v>
      </c>
      <c r="C31" s="24">
        <f>SUM(C32:C35)</f>
        <v>443</v>
      </c>
      <c r="D31" s="24">
        <f>SUM(D32:D35)</f>
        <v>443</v>
      </c>
      <c r="E31" s="24">
        <f>SUM(E32:E35)</f>
        <v>0</v>
      </c>
      <c r="F31" s="35">
        <f t="shared" si="0"/>
        <v>298</v>
      </c>
      <c r="G31" s="36">
        <f t="shared" si="1"/>
        <v>205.51724137931035</v>
      </c>
      <c r="H31" s="34"/>
      <c r="I31" s="34"/>
      <c r="J31" s="34"/>
      <c r="K31" s="34"/>
      <c r="L31" s="34"/>
      <c r="M31" s="34"/>
      <c r="N31" s="34"/>
    </row>
    <row r="32" spans="1:14" s="39" customFormat="1" ht="18" customHeight="1">
      <c r="A32" s="40" t="s">
        <v>144</v>
      </c>
      <c r="B32" s="41"/>
      <c r="C32" s="41">
        <f aca="true" t="shared" si="6" ref="C32:C95">SUM(D32:E32)</f>
        <v>0</v>
      </c>
      <c r="D32" s="41"/>
      <c r="E32" s="24"/>
      <c r="F32" s="35">
        <f t="shared" si="0"/>
        <v>0</v>
      </c>
      <c r="G32" s="36">
        <f t="shared" si="1"/>
        <v>0</v>
      </c>
      <c r="H32" s="34"/>
      <c r="I32" s="34"/>
      <c r="J32" s="34"/>
      <c r="K32" s="34"/>
      <c r="L32" s="34"/>
      <c r="M32" s="34"/>
      <c r="N32" s="34"/>
    </row>
    <row r="33" spans="1:14" s="39" customFormat="1" ht="18" customHeight="1">
      <c r="A33" s="40" t="s">
        <v>145</v>
      </c>
      <c r="B33" s="41">
        <v>50</v>
      </c>
      <c r="C33" s="41">
        <f t="shared" si="6"/>
        <v>70</v>
      </c>
      <c r="D33" s="41">
        <v>70</v>
      </c>
      <c r="E33" s="24"/>
      <c r="F33" s="35">
        <f t="shared" si="0"/>
        <v>20</v>
      </c>
      <c r="G33" s="36">
        <f t="shared" si="1"/>
        <v>40</v>
      </c>
      <c r="H33" s="34"/>
      <c r="I33" s="34"/>
      <c r="J33" s="34"/>
      <c r="K33" s="34"/>
      <c r="L33" s="34"/>
      <c r="M33" s="34"/>
      <c r="N33" s="34"/>
    </row>
    <row r="34" spans="1:14" s="39" customFormat="1" ht="18" customHeight="1">
      <c r="A34" s="40" t="s">
        <v>146</v>
      </c>
      <c r="B34" s="44">
        <v>37</v>
      </c>
      <c r="C34" s="41">
        <f t="shared" si="6"/>
        <v>287</v>
      </c>
      <c r="D34" s="44">
        <v>287</v>
      </c>
      <c r="E34" s="24"/>
      <c r="F34" s="35">
        <f t="shared" si="0"/>
        <v>250</v>
      </c>
      <c r="G34" s="36">
        <f t="shared" si="1"/>
        <v>675.6756756756757</v>
      </c>
      <c r="H34" s="34"/>
      <c r="I34" s="34"/>
      <c r="J34" s="34"/>
      <c r="K34" s="34"/>
      <c r="L34" s="34"/>
      <c r="M34" s="34"/>
      <c r="N34" s="34"/>
    </row>
    <row r="35" spans="1:14" s="39" customFormat="1" ht="18" customHeight="1">
      <c r="A35" s="40" t="s">
        <v>147</v>
      </c>
      <c r="B35" s="44">
        <v>58</v>
      </c>
      <c r="C35" s="41">
        <f t="shared" si="6"/>
        <v>86</v>
      </c>
      <c r="D35" s="44">
        <v>86</v>
      </c>
      <c r="E35" s="24"/>
      <c r="F35" s="35">
        <f t="shared" si="0"/>
        <v>28</v>
      </c>
      <c r="G35" s="36">
        <f>IF(B35=0,0,F35/B35*100)</f>
        <v>48.275862068965516</v>
      </c>
      <c r="H35" s="34"/>
      <c r="I35" s="34"/>
      <c r="J35" s="34"/>
      <c r="K35" s="34"/>
      <c r="L35" s="34"/>
      <c r="M35" s="34"/>
      <c r="N35" s="34"/>
    </row>
    <row r="36" spans="1:14" s="39" customFormat="1" ht="18" customHeight="1">
      <c r="A36" s="34" t="s">
        <v>148</v>
      </c>
      <c r="B36" s="24">
        <f>SUM(B37:B41)</f>
        <v>5797</v>
      </c>
      <c r="C36" s="24">
        <f>SUM(C37:C41)</f>
        <v>7600</v>
      </c>
      <c r="D36" s="24">
        <f>SUM(D37:D41)</f>
        <v>6022</v>
      </c>
      <c r="E36" s="24">
        <f>SUM(E37:E41)</f>
        <v>1578</v>
      </c>
      <c r="F36" s="35">
        <f t="shared" si="0"/>
        <v>225</v>
      </c>
      <c r="G36" s="36">
        <f t="shared" si="1"/>
        <v>3.881317923063653</v>
      </c>
      <c r="H36" s="34"/>
      <c r="I36" s="34"/>
      <c r="J36" s="34"/>
      <c r="K36" s="34"/>
      <c r="L36" s="34"/>
      <c r="M36" s="34"/>
      <c r="N36" s="34"/>
    </row>
    <row r="37" spans="1:14" s="39" customFormat="1" ht="18" customHeight="1">
      <c r="A37" s="40" t="s">
        <v>149</v>
      </c>
      <c r="B37" s="41">
        <v>273</v>
      </c>
      <c r="C37" s="41">
        <f t="shared" si="6"/>
        <v>300</v>
      </c>
      <c r="D37" s="41">
        <v>300</v>
      </c>
      <c r="E37" s="24"/>
      <c r="F37" s="35">
        <f t="shared" si="0"/>
        <v>27</v>
      </c>
      <c r="G37" s="36">
        <f t="shared" si="1"/>
        <v>9.89010989010989</v>
      </c>
      <c r="H37" s="34"/>
      <c r="I37" s="34"/>
      <c r="J37" s="34"/>
      <c r="K37" s="34"/>
      <c r="L37" s="34"/>
      <c r="M37" s="34"/>
      <c r="N37" s="34"/>
    </row>
    <row r="38" spans="1:14" s="39" customFormat="1" ht="18" customHeight="1">
      <c r="A38" s="40" t="s">
        <v>150</v>
      </c>
      <c r="B38" s="41">
        <v>4224</v>
      </c>
      <c r="C38" s="41">
        <f t="shared" si="6"/>
        <v>5484</v>
      </c>
      <c r="D38" s="41">
        <v>4480</v>
      </c>
      <c r="E38" s="24">
        <v>1004</v>
      </c>
      <c r="F38" s="35">
        <f t="shared" si="0"/>
        <v>256</v>
      </c>
      <c r="G38" s="36">
        <f t="shared" si="1"/>
        <v>6.0606060606060606</v>
      </c>
      <c r="H38" s="34"/>
      <c r="I38" s="34"/>
      <c r="J38" s="34"/>
      <c r="K38" s="34"/>
      <c r="L38" s="34"/>
      <c r="M38" s="34"/>
      <c r="N38" s="34"/>
    </row>
    <row r="39" spans="1:14" s="39" customFormat="1" ht="18" customHeight="1">
      <c r="A39" s="40" t="s">
        <v>151</v>
      </c>
      <c r="B39" s="41">
        <v>368</v>
      </c>
      <c r="C39" s="41">
        <f t="shared" si="6"/>
        <v>517</v>
      </c>
      <c r="D39" s="41">
        <v>316</v>
      </c>
      <c r="E39" s="24">
        <v>201</v>
      </c>
      <c r="F39" s="35">
        <f t="shared" si="0"/>
        <v>-52</v>
      </c>
      <c r="G39" s="36">
        <f t="shared" si="1"/>
        <v>-14.130434782608695</v>
      </c>
      <c r="H39" s="34"/>
      <c r="I39" s="34"/>
      <c r="J39" s="34"/>
      <c r="K39" s="34"/>
      <c r="L39" s="34"/>
      <c r="M39" s="34"/>
      <c r="N39" s="34"/>
    </row>
    <row r="40" spans="1:14" s="39" customFormat="1" ht="18" customHeight="1">
      <c r="A40" s="40" t="s">
        <v>152</v>
      </c>
      <c r="B40" s="41">
        <v>528</v>
      </c>
      <c r="C40" s="41">
        <f t="shared" si="6"/>
        <v>849</v>
      </c>
      <c r="D40" s="41">
        <v>551</v>
      </c>
      <c r="E40" s="24">
        <v>298</v>
      </c>
      <c r="F40" s="35">
        <f t="shared" si="0"/>
        <v>23</v>
      </c>
      <c r="G40" s="36">
        <f t="shared" si="1"/>
        <v>4.356060606060606</v>
      </c>
      <c r="H40" s="34"/>
      <c r="I40" s="34"/>
      <c r="J40" s="34"/>
      <c r="K40" s="34"/>
      <c r="L40" s="34"/>
      <c r="M40" s="34"/>
      <c r="N40" s="34"/>
    </row>
    <row r="41" spans="1:14" s="39" customFormat="1" ht="18" customHeight="1">
      <c r="A41" s="40" t="s">
        <v>153</v>
      </c>
      <c r="B41" s="41">
        <v>404</v>
      </c>
      <c r="C41" s="41">
        <f t="shared" si="6"/>
        <v>450</v>
      </c>
      <c r="D41" s="41">
        <v>375</v>
      </c>
      <c r="E41" s="24">
        <v>75</v>
      </c>
      <c r="F41" s="35">
        <f t="shared" si="0"/>
        <v>-29</v>
      </c>
      <c r="G41" s="36">
        <f t="shared" si="1"/>
        <v>-7.1782178217821775</v>
      </c>
      <c r="H41" s="34"/>
      <c r="I41" s="34"/>
      <c r="J41" s="34"/>
      <c r="K41" s="34"/>
      <c r="L41" s="34"/>
      <c r="M41" s="34"/>
      <c r="N41" s="34"/>
    </row>
    <row r="42" spans="1:14" s="39" customFormat="1" ht="18" customHeight="1">
      <c r="A42" s="34" t="s">
        <v>154</v>
      </c>
      <c r="B42" s="24">
        <f>SUM(B43:B52)</f>
        <v>30278</v>
      </c>
      <c r="C42" s="24">
        <f>SUM(C43:C52)</f>
        <v>34876</v>
      </c>
      <c r="D42" s="24">
        <f>SUM(D43:D52)</f>
        <v>34143</v>
      </c>
      <c r="E42" s="24">
        <f>SUM(E43:E52)</f>
        <v>733</v>
      </c>
      <c r="F42" s="35">
        <f t="shared" si="0"/>
        <v>3865</v>
      </c>
      <c r="G42" s="36">
        <f t="shared" si="1"/>
        <v>12.76504392628311</v>
      </c>
      <c r="H42" s="34"/>
      <c r="I42" s="34"/>
      <c r="J42" s="34"/>
      <c r="K42" s="34"/>
      <c r="L42" s="34"/>
      <c r="M42" s="34"/>
      <c r="N42" s="34"/>
    </row>
    <row r="43" spans="1:14" s="39" customFormat="1" ht="18" customHeight="1">
      <c r="A43" s="40" t="s">
        <v>155</v>
      </c>
      <c r="B43" s="41">
        <v>487</v>
      </c>
      <c r="C43" s="41">
        <f t="shared" si="6"/>
        <v>632</v>
      </c>
      <c r="D43" s="41">
        <v>632</v>
      </c>
      <c r="E43" s="24"/>
      <c r="F43" s="35">
        <f t="shared" si="0"/>
        <v>145</v>
      </c>
      <c r="G43" s="36">
        <f t="shared" si="1"/>
        <v>29.774127310061605</v>
      </c>
      <c r="H43" s="34"/>
      <c r="I43" s="34"/>
      <c r="J43" s="34"/>
      <c r="K43" s="34"/>
      <c r="L43" s="34"/>
      <c r="M43" s="34"/>
      <c r="N43" s="34"/>
    </row>
    <row r="44" spans="1:14" s="39" customFormat="1" ht="18" customHeight="1">
      <c r="A44" s="40" t="s">
        <v>156</v>
      </c>
      <c r="B44" s="41">
        <v>25733</v>
      </c>
      <c r="C44" s="41">
        <f t="shared" si="6"/>
        <v>29959</v>
      </c>
      <c r="D44" s="41">
        <v>29534</v>
      </c>
      <c r="E44" s="24">
        <v>425</v>
      </c>
      <c r="F44" s="35">
        <f t="shared" si="0"/>
        <v>3801</v>
      </c>
      <c r="G44" s="36">
        <f t="shared" si="1"/>
        <v>14.770916721719193</v>
      </c>
      <c r="H44" s="34"/>
      <c r="I44" s="34"/>
      <c r="J44" s="34"/>
      <c r="K44" s="34"/>
      <c r="L44" s="34"/>
      <c r="M44" s="34"/>
      <c r="N44" s="34"/>
    </row>
    <row r="45" spans="1:14" s="39" customFormat="1" ht="18" customHeight="1">
      <c r="A45" s="40" t="s">
        <v>157</v>
      </c>
      <c r="B45" s="41">
        <v>1561</v>
      </c>
      <c r="C45" s="41">
        <f t="shared" si="6"/>
        <v>1667</v>
      </c>
      <c r="D45" s="41">
        <v>1359</v>
      </c>
      <c r="E45" s="24">
        <v>308</v>
      </c>
      <c r="F45" s="35">
        <f t="shared" si="0"/>
        <v>-202</v>
      </c>
      <c r="G45" s="36">
        <f t="shared" si="1"/>
        <v>-12.94042280589366</v>
      </c>
      <c r="H45" s="34"/>
      <c r="I45" s="34"/>
      <c r="J45" s="34"/>
      <c r="K45" s="34"/>
      <c r="L45" s="34"/>
      <c r="M45" s="34"/>
      <c r="N45" s="34"/>
    </row>
    <row r="46" spans="1:14" s="39" customFormat="1" ht="18" customHeight="1">
      <c r="A46" s="40" t="s">
        <v>158</v>
      </c>
      <c r="B46" s="41">
        <v>0</v>
      </c>
      <c r="C46" s="41">
        <f t="shared" si="6"/>
        <v>0</v>
      </c>
      <c r="D46" s="41">
        <v>0</v>
      </c>
      <c r="E46" s="24"/>
      <c r="F46" s="35">
        <f t="shared" si="0"/>
        <v>0</v>
      </c>
      <c r="G46" s="36">
        <f t="shared" si="1"/>
        <v>0</v>
      </c>
      <c r="H46" s="34"/>
      <c r="I46" s="34"/>
      <c r="J46" s="34"/>
      <c r="K46" s="34"/>
      <c r="L46" s="34"/>
      <c r="M46" s="34"/>
      <c r="N46" s="34"/>
    </row>
    <row r="47" spans="1:14" s="39" customFormat="1" ht="18" customHeight="1">
      <c r="A47" s="40" t="s">
        <v>159</v>
      </c>
      <c r="B47" s="41">
        <v>237</v>
      </c>
      <c r="C47" s="41">
        <f t="shared" si="6"/>
        <v>303</v>
      </c>
      <c r="D47" s="41">
        <v>303</v>
      </c>
      <c r="E47" s="24"/>
      <c r="F47" s="35">
        <f t="shared" si="0"/>
        <v>66</v>
      </c>
      <c r="G47" s="36">
        <f t="shared" si="1"/>
        <v>27.848101265822784</v>
      </c>
      <c r="H47" s="34"/>
      <c r="I47" s="34"/>
      <c r="J47" s="34"/>
      <c r="K47" s="34"/>
      <c r="L47" s="34"/>
      <c r="M47" s="34"/>
      <c r="N47" s="34"/>
    </row>
    <row r="48" spans="1:14" s="39" customFormat="1" ht="18" customHeight="1">
      <c r="A48" s="40" t="s">
        <v>160</v>
      </c>
      <c r="B48" s="41">
        <v>0</v>
      </c>
      <c r="C48" s="41">
        <f t="shared" si="6"/>
        <v>0</v>
      </c>
      <c r="D48" s="41">
        <v>0</v>
      </c>
      <c r="E48" s="24"/>
      <c r="F48" s="35">
        <f t="shared" si="0"/>
        <v>0</v>
      </c>
      <c r="G48" s="36">
        <f t="shared" si="1"/>
        <v>0</v>
      </c>
      <c r="H48" s="34"/>
      <c r="I48" s="34"/>
      <c r="J48" s="34"/>
      <c r="K48" s="34"/>
      <c r="L48" s="34"/>
      <c r="M48" s="34"/>
      <c r="N48" s="34"/>
    </row>
    <row r="49" spans="1:14" s="39" customFormat="1" ht="18" customHeight="1">
      <c r="A49" s="40" t="s">
        <v>161</v>
      </c>
      <c r="B49" s="41">
        <v>179</v>
      </c>
      <c r="C49" s="41">
        <f t="shared" si="6"/>
        <v>164</v>
      </c>
      <c r="D49" s="41">
        <v>164</v>
      </c>
      <c r="E49" s="24"/>
      <c r="F49" s="35">
        <f t="shared" si="0"/>
        <v>-15</v>
      </c>
      <c r="G49" s="36">
        <f t="shared" si="1"/>
        <v>-8.379888268156424</v>
      </c>
      <c r="H49" s="34"/>
      <c r="I49" s="34"/>
      <c r="J49" s="34"/>
      <c r="K49" s="34"/>
      <c r="L49" s="34"/>
      <c r="M49" s="34"/>
      <c r="N49" s="34"/>
    </row>
    <row r="50" spans="1:14" s="39" customFormat="1" ht="18" customHeight="1">
      <c r="A50" s="40" t="s">
        <v>162</v>
      </c>
      <c r="B50" s="41">
        <v>1250</v>
      </c>
      <c r="C50" s="41">
        <f t="shared" si="6"/>
        <v>1500</v>
      </c>
      <c r="D50" s="41">
        <v>1500</v>
      </c>
      <c r="E50" s="24"/>
      <c r="F50" s="35">
        <f t="shared" si="0"/>
        <v>250</v>
      </c>
      <c r="G50" s="36">
        <f t="shared" si="1"/>
        <v>20</v>
      </c>
      <c r="H50" s="34"/>
      <c r="I50" s="34"/>
      <c r="J50" s="34"/>
      <c r="K50" s="34"/>
      <c r="L50" s="34"/>
      <c r="M50" s="34"/>
      <c r="N50" s="34"/>
    </row>
    <row r="51" spans="1:14" s="39" customFormat="1" ht="18" customHeight="1">
      <c r="A51" s="40" t="s">
        <v>163</v>
      </c>
      <c r="B51" s="41">
        <v>600</v>
      </c>
      <c r="C51" s="41">
        <f t="shared" si="6"/>
        <v>650</v>
      </c>
      <c r="D51" s="41">
        <v>650</v>
      </c>
      <c r="E51" s="24"/>
      <c r="F51" s="35">
        <f t="shared" si="0"/>
        <v>50</v>
      </c>
      <c r="G51" s="36">
        <f>IF(B51=0,0,F51/B51*100)</f>
        <v>8.333333333333332</v>
      </c>
      <c r="H51" s="34"/>
      <c r="I51" s="34"/>
      <c r="J51" s="34"/>
      <c r="K51" s="34"/>
      <c r="L51" s="34"/>
      <c r="M51" s="34"/>
      <c r="N51" s="34"/>
    </row>
    <row r="52" spans="1:14" s="39" customFormat="1" ht="18" customHeight="1">
      <c r="A52" s="40" t="s">
        <v>164</v>
      </c>
      <c r="B52" s="41">
        <v>231</v>
      </c>
      <c r="C52" s="41">
        <f t="shared" si="6"/>
        <v>1</v>
      </c>
      <c r="D52" s="41">
        <v>1</v>
      </c>
      <c r="E52" s="24"/>
      <c r="F52" s="35">
        <f t="shared" si="0"/>
        <v>-230</v>
      </c>
      <c r="G52" s="36">
        <f t="shared" si="1"/>
        <v>-99.56709956709958</v>
      </c>
      <c r="H52" s="34"/>
      <c r="I52" s="34"/>
      <c r="J52" s="34"/>
      <c r="K52" s="34"/>
      <c r="L52" s="34"/>
      <c r="M52" s="34"/>
      <c r="N52" s="34"/>
    </row>
    <row r="53" spans="1:14" s="39" customFormat="1" ht="18" customHeight="1">
      <c r="A53" s="34" t="s">
        <v>165</v>
      </c>
      <c r="B53" s="24">
        <f>SUM(B54:B60)</f>
        <v>955</v>
      </c>
      <c r="C53" s="24">
        <f>SUM(C54:C60)</f>
        <v>1262</v>
      </c>
      <c r="D53" s="24">
        <f>SUM(D54:D60)</f>
        <v>1162</v>
      </c>
      <c r="E53" s="24">
        <f>SUM(E54:E60)</f>
        <v>100</v>
      </c>
      <c r="F53" s="35">
        <f t="shared" si="0"/>
        <v>207</v>
      </c>
      <c r="G53" s="36">
        <f t="shared" si="1"/>
        <v>21.675392670157066</v>
      </c>
      <c r="H53" s="34"/>
      <c r="I53" s="34"/>
      <c r="J53" s="34"/>
      <c r="K53" s="34"/>
      <c r="L53" s="34"/>
      <c r="M53" s="34"/>
      <c r="N53" s="34"/>
    </row>
    <row r="54" spans="1:14" s="39" customFormat="1" ht="18" customHeight="1">
      <c r="A54" s="40" t="s">
        <v>166</v>
      </c>
      <c r="B54" s="41">
        <v>60</v>
      </c>
      <c r="C54" s="41">
        <f t="shared" si="6"/>
        <v>73</v>
      </c>
      <c r="D54" s="41">
        <v>73</v>
      </c>
      <c r="E54" s="24"/>
      <c r="F54" s="35">
        <f t="shared" si="0"/>
        <v>13</v>
      </c>
      <c r="G54" s="36">
        <f t="shared" si="1"/>
        <v>21.666666666666668</v>
      </c>
      <c r="H54" s="34"/>
      <c r="I54" s="34"/>
      <c r="J54" s="34"/>
      <c r="K54" s="34"/>
      <c r="L54" s="34"/>
      <c r="M54" s="34"/>
      <c r="N54" s="34"/>
    </row>
    <row r="55" spans="1:14" s="39" customFormat="1" ht="18" customHeight="1">
      <c r="A55" s="40" t="s">
        <v>167</v>
      </c>
      <c r="B55" s="41">
        <v>0</v>
      </c>
      <c r="C55" s="41">
        <f t="shared" si="6"/>
        <v>0</v>
      </c>
      <c r="D55" s="41">
        <v>0</v>
      </c>
      <c r="E55" s="24"/>
      <c r="F55" s="35">
        <f t="shared" si="0"/>
        <v>0</v>
      </c>
      <c r="G55" s="36">
        <f t="shared" si="1"/>
        <v>0</v>
      </c>
      <c r="H55" s="34"/>
      <c r="I55" s="34"/>
      <c r="J55" s="34"/>
      <c r="K55" s="34"/>
      <c r="L55" s="34"/>
      <c r="M55" s="34"/>
      <c r="N55" s="34"/>
    </row>
    <row r="56" spans="1:14" s="39" customFormat="1" ht="18" customHeight="1">
      <c r="A56" s="40" t="s">
        <v>168</v>
      </c>
      <c r="B56" s="41">
        <v>0</v>
      </c>
      <c r="C56" s="41">
        <f t="shared" si="6"/>
        <v>0</v>
      </c>
      <c r="D56" s="41">
        <v>0</v>
      </c>
      <c r="E56" s="24"/>
      <c r="F56" s="35">
        <f t="shared" si="0"/>
        <v>0</v>
      </c>
      <c r="G56" s="36">
        <f t="shared" si="1"/>
        <v>0</v>
      </c>
      <c r="H56" s="34"/>
      <c r="I56" s="34"/>
      <c r="J56" s="34"/>
      <c r="K56" s="34"/>
      <c r="L56" s="34"/>
      <c r="M56" s="34"/>
      <c r="N56" s="34"/>
    </row>
    <row r="57" spans="1:14" s="39" customFormat="1" ht="18" customHeight="1">
      <c r="A57" s="40" t="s">
        <v>169</v>
      </c>
      <c r="B57" s="41">
        <v>865</v>
      </c>
      <c r="C57" s="41">
        <f t="shared" si="6"/>
        <v>1159</v>
      </c>
      <c r="D57" s="41">
        <v>1059</v>
      </c>
      <c r="E57" s="24">
        <v>100</v>
      </c>
      <c r="F57" s="35">
        <f t="shared" si="0"/>
        <v>194</v>
      </c>
      <c r="G57" s="36">
        <f t="shared" si="1"/>
        <v>22.427745664739884</v>
      </c>
      <c r="H57" s="34"/>
      <c r="I57" s="34"/>
      <c r="J57" s="34"/>
      <c r="K57" s="34"/>
      <c r="L57" s="34"/>
      <c r="M57" s="34"/>
      <c r="N57" s="34"/>
    </row>
    <row r="58" spans="1:14" s="39" customFormat="1" ht="18" customHeight="1">
      <c r="A58" s="40" t="s">
        <v>170</v>
      </c>
      <c r="B58" s="41">
        <v>0</v>
      </c>
      <c r="C58" s="41">
        <f t="shared" si="6"/>
        <v>0</v>
      </c>
      <c r="D58" s="41">
        <v>0</v>
      </c>
      <c r="E58" s="24"/>
      <c r="F58" s="35">
        <f t="shared" si="0"/>
        <v>0</v>
      </c>
      <c r="G58" s="36">
        <f t="shared" si="1"/>
        <v>0</v>
      </c>
      <c r="H58" s="34"/>
      <c r="I58" s="34"/>
      <c r="J58" s="34"/>
      <c r="K58" s="34"/>
      <c r="L58" s="34"/>
      <c r="M58" s="34"/>
      <c r="N58" s="34"/>
    </row>
    <row r="59" spans="1:14" s="39" customFormat="1" ht="18" customHeight="1">
      <c r="A59" s="40" t="s">
        <v>171</v>
      </c>
      <c r="B59" s="41">
        <v>30</v>
      </c>
      <c r="C59" s="41">
        <f t="shared" si="6"/>
        <v>30</v>
      </c>
      <c r="D59" s="41">
        <v>30</v>
      </c>
      <c r="E59" s="24"/>
      <c r="F59" s="35">
        <f t="shared" si="0"/>
        <v>0</v>
      </c>
      <c r="G59" s="36">
        <f t="shared" si="1"/>
        <v>0</v>
      </c>
      <c r="H59" s="34"/>
      <c r="I59" s="34"/>
      <c r="J59" s="34"/>
      <c r="K59" s="34"/>
      <c r="L59" s="34"/>
      <c r="M59" s="34"/>
      <c r="N59" s="34"/>
    </row>
    <row r="60" spans="1:14" s="39" customFormat="1" ht="18" customHeight="1">
      <c r="A60" s="40" t="s">
        <v>172</v>
      </c>
      <c r="B60" s="41">
        <v>0</v>
      </c>
      <c r="C60" s="41">
        <f t="shared" si="6"/>
        <v>0</v>
      </c>
      <c r="D60" s="41"/>
      <c r="E60" s="24"/>
      <c r="F60" s="35">
        <f t="shared" si="0"/>
        <v>0</v>
      </c>
      <c r="G60" s="36">
        <f t="shared" si="1"/>
        <v>0</v>
      </c>
      <c r="H60" s="34"/>
      <c r="I60" s="34"/>
      <c r="J60" s="34"/>
      <c r="K60" s="34"/>
      <c r="L60" s="34"/>
      <c r="M60" s="34"/>
      <c r="N60" s="34"/>
    </row>
    <row r="61" spans="1:14" s="39" customFormat="1" ht="18" customHeight="1">
      <c r="A61" s="34" t="s">
        <v>173</v>
      </c>
      <c r="B61" s="24">
        <f>SUM(B62:B67)</f>
        <v>2257</v>
      </c>
      <c r="C61" s="24">
        <f>SUM(C62:C67)</f>
        <v>2327</v>
      </c>
      <c r="D61" s="24">
        <f>SUM(D62:D67)</f>
        <v>2262</v>
      </c>
      <c r="E61" s="24">
        <f>SUM(E62:E67)</f>
        <v>65</v>
      </c>
      <c r="F61" s="35">
        <f t="shared" si="0"/>
        <v>5</v>
      </c>
      <c r="G61" s="36">
        <f t="shared" si="1"/>
        <v>0.2215330084182543</v>
      </c>
      <c r="H61" s="34"/>
      <c r="I61" s="34"/>
      <c r="J61" s="34"/>
      <c r="K61" s="34"/>
      <c r="L61" s="34"/>
      <c r="M61" s="34"/>
      <c r="N61" s="34"/>
    </row>
    <row r="62" spans="1:14" s="39" customFormat="1" ht="18" customHeight="1">
      <c r="A62" s="40" t="s">
        <v>174</v>
      </c>
      <c r="B62" s="41">
        <v>467</v>
      </c>
      <c r="C62" s="41">
        <f t="shared" si="6"/>
        <v>546</v>
      </c>
      <c r="D62" s="41">
        <v>491</v>
      </c>
      <c r="E62" s="24">
        <v>55</v>
      </c>
      <c r="F62" s="35">
        <f t="shared" si="0"/>
        <v>24</v>
      </c>
      <c r="G62" s="36">
        <f t="shared" si="1"/>
        <v>5.139186295503212</v>
      </c>
      <c r="H62" s="34"/>
      <c r="I62" s="34"/>
      <c r="J62" s="34"/>
      <c r="K62" s="34"/>
      <c r="L62" s="34"/>
      <c r="M62" s="34"/>
      <c r="N62" s="34"/>
    </row>
    <row r="63" spans="1:14" s="39" customFormat="1" ht="18" customHeight="1">
      <c r="A63" s="40" t="s">
        <v>175</v>
      </c>
      <c r="B63" s="41">
        <v>62</v>
      </c>
      <c r="C63" s="41">
        <f t="shared" si="6"/>
        <v>64</v>
      </c>
      <c r="D63" s="41">
        <v>54</v>
      </c>
      <c r="E63" s="24">
        <v>10</v>
      </c>
      <c r="F63" s="35">
        <f t="shared" si="0"/>
        <v>-8</v>
      </c>
      <c r="G63" s="36">
        <f t="shared" si="1"/>
        <v>-12.903225806451612</v>
      </c>
      <c r="H63" s="34"/>
      <c r="I63" s="34"/>
      <c r="J63" s="34"/>
      <c r="K63" s="34"/>
      <c r="L63" s="34"/>
      <c r="M63" s="34"/>
      <c r="N63" s="34"/>
    </row>
    <row r="64" spans="1:14" s="39" customFormat="1" ht="18" customHeight="1">
      <c r="A64" s="40" t="s">
        <v>176</v>
      </c>
      <c r="B64" s="41">
        <v>64</v>
      </c>
      <c r="C64" s="41">
        <f t="shared" si="6"/>
        <v>75</v>
      </c>
      <c r="D64" s="41">
        <v>75</v>
      </c>
      <c r="E64" s="24"/>
      <c r="F64" s="35">
        <f t="shared" si="0"/>
        <v>11</v>
      </c>
      <c r="G64" s="36">
        <f t="shared" si="1"/>
        <v>17.1875</v>
      </c>
      <c r="H64" s="34"/>
      <c r="I64" s="34"/>
      <c r="J64" s="34"/>
      <c r="K64" s="34"/>
      <c r="L64" s="34"/>
      <c r="M64" s="34"/>
      <c r="N64" s="34"/>
    </row>
    <row r="65" spans="1:14" s="39" customFormat="1" ht="18" customHeight="1">
      <c r="A65" s="40" t="s">
        <v>177</v>
      </c>
      <c r="B65" s="41">
        <v>1649</v>
      </c>
      <c r="C65" s="41">
        <f t="shared" si="6"/>
        <v>1627</v>
      </c>
      <c r="D65" s="41">
        <v>1627</v>
      </c>
      <c r="E65" s="24"/>
      <c r="F65" s="35">
        <f t="shared" si="0"/>
        <v>-22</v>
      </c>
      <c r="G65" s="36">
        <f t="shared" si="1"/>
        <v>-1.334141904184354</v>
      </c>
      <c r="H65" s="34"/>
      <c r="I65" s="34"/>
      <c r="J65" s="34"/>
      <c r="K65" s="34"/>
      <c r="L65" s="34"/>
      <c r="M65" s="34"/>
      <c r="N65" s="34"/>
    </row>
    <row r="66" spans="1:14" s="39" customFormat="1" ht="18" customHeight="1">
      <c r="A66" s="40" t="s">
        <v>178</v>
      </c>
      <c r="B66" s="41">
        <v>15</v>
      </c>
      <c r="C66" s="41">
        <f t="shared" si="6"/>
        <v>15</v>
      </c>
      <c r="D66" s="41">
        <v>15</v>
      </c>
      <c r="E66" s="24"/>
      <c r="F66" s="35">
        <f t="shared" si="0"/>
        <v>0</v>
      </c>
      <c r="G66" s="36">
        <f t="shared" si="1"/>
        <v>0</v>
      </c>
      <c r="H66" s="34"/>
      <c r="I66" s="34"/>
      <c r="J66" s="34"/>
      <c r="K66" s="34"/>
      <c r="L66" s="34"/>
      <c r="M66" s="34"/>
      <c r="N66" s="34"/>
    </row>
    <row r="67" spans="1:14" s="39" customFormat="1" ht="18" customHeight="1">
      <c r="A67" s="40" t="s">
        <v>179</v>
      </c>
      <c r="B67" s="41">
        <v>0</v>
      </c>
      <c r="C67" s="41">
        <f t="shared" si="6"/>
        <v>0</v>
      </c>
      <c r="D67" s="41"/>
      <c r="E67" s="24"/>
      <c r="F67" s="35">
        <f t="shared" si="0"/>
        <v>0</v>
      </c>
      <c r="G67" s="36">
        <f t="shared" si="1"/>
        <v>0</v>
      </c>
      <c r="H67" s="34"/>
      <c r="I67" s="34"/>
      <c r="J67" s="34"/>
      <c r="K67" s="34"/>
      <c r="L67" s="34"/>
      <c r="M67" s="34"/>
      <c r="N67" s="34"/>
    </row>
    <row r="68" spans="1:14" s="39" customFormat="1" ht="18" customHeight="1">
      <c r="A68" s="34" t="s">
        <v>180</v>
      </c>
      <c r="B68" s="24">
        <f>SUM(B69:B85)</f>
        <v>13379</v>
      </c>
      <c r="C68" s="24">
        <f>SUM(C69:C85)</f>
        <v>21681</v>
      </c>
      <c r="D68" s="24">
        <f>SUM(D69:D85)</f>
        <v>16349</v>
      </c>
      <c r="E68" s="24">
        <f>SUM(E69:E85)</f>
        <v>5332</v>
      </c>
      <c r="F68" s="35">
        <f t="shared" si="0"/>
        <v>2970</v>
      </c>
      <c r="G68" s="36">
        <f t="shared" si="1"/>
        <v>22.198968532775247</v>
      </c>
      <c r="H68" s="34"/>
      <c r="I68" s="34"/>
      <c r="J68" s="34"/>
      <c r="K68" s="34"/>
      <c r="L68" s="34"/>
      <c r="M68" s="34"/>
      <c r="N68" s="34"/>
    </row>
    <row r="69" spans="1:14" s="39" customFormat="1" ht="18" customHeight="1">
      <c r="A69" s="40" t="s">
        <v>181</v>
      </c>
      <c r="B69" s="41">
        <v>375</v>
      </c>
      <c r="C69" s="41">
        <f t="shared" si="6"/>
        <v>435</v>
      </c>
      <c r="D69" s="41">
        <v>435</v>
      </c>
      <c r="E69" s="24"/>
      <c r="F69" s="35">
        <f t="shared" si="0"/>
        <v>60</v>
      </c>
      <c r="G69" s="36">
        <f t="shared" si="1"/>
        <v>16</v>
      </c>
      <c r="H69" s="34"/>
      <c r="I69" s="34"/>
      <c r="J69" s="34"/>
      <c r="K69" s="34"/>
      <c r="L69" s="34"/>
      <c r="M69" s="34"/>
      <c r="N69" s="34"/>
    </row>
    <row r="70" spans="1:14" s="39" customFormat="1" ht="18" customHeight="1">
      <c r="A70" s="40" t="s">
        <v>182</v>
      </c>
      <c r="B70" s="41">
        <v>374</v>
      </c>
      <c r="C70" s="41">
        <f t="shared" si="6"/>
        <v>496</v>
      </c>
      <c r="D70" s="41">
        <v>496</v>
      </c>
      <c r="E70" s="24"/>
      <c r="F70" s="35">
        <f aca="true" t="shared" si="7" ref="F70:F135">D70-B70</f>
        <v>122</v>
      </c>
      <c r="G70" s="36">
        <f aca="true" t="shared" si="8" ref="G70:G135">IF(B70=0,0,F70/B70*100)</f>
        <v>32.62032085561498</v>
      </c>
      <c r="H70" s="34"/>
      <c r="I70" s="34"/>
      <c r="J70" s="34"/>
      <c r="K70" s="34"/>
      <c r="L70" s="34"/>
      <c r="M70" s="34"/>
      <c r="N70" s="34"/>
    </row>
    <row r="71" spans="1:14" s="39" customFormat="1" ht="18" customHeight="1">
      <c r="A71" s="40" t="s">
        <v>183</v>
      </c>
      <c r="B71" s="41">
        <v>883</v>
      </c>
      <c r="C71" s="41">
        <f t="shared" si="6"/>
        <v>3599</v>
      </c>
      <c r="D71" s="41">
        <v>599</v>
      </c>
      <c r="E71" s="24">
        <v>3000</v>
      </c>
      <c r="F71" s="35">
        <f t="shared" si="7"/>
        <v>-284</v>
      </c>
      <c r="G71" s="36">
        <f t="shared" si="8"/>
        <v>-32.16308040770102</v>
      </c>
      <c r="H71" s="34"/>
      <c r="I71" s="34"/>
      <c r="J71" s="34"/>
      <c r="K71" s="34"/>
      <c r="L71" s="34"/>
      <c r="M71" s="34"/>
      <c r="N71" s="34"/>
    </row>
    <row r="72" spans="1:14" s="39" customFormat="1" ht="18" customHeight="1">
      <c r="A72" s="40" t="s">
        <v>184</v>
      </c>
      <c r="B72" s="41">
        <v>9886</v>
      </c>
      <c r="C72" s="41">
        <f t="shared" si="6"/>
        <v>11288</v>
      </c>
      <c r="D72" s="41">
        <v>11288</v>
      </c>
      <c r="E72" s="24"/>
      <c r="F72" s="35">
        <f t="shared" si="7"/>
        <v>1402</v>
      </c>
      <c r="G72" s="36">
        <f t="shared" si="8"/>
        <v>14.181671049969655</v>
      </c>
      <c r="H72" s="34"/>
      <c r="I72" s="34"/>
      <c r="J72" s="34"/>
      <c r="K72" s="34"/>
      <c r="L72" s="34"/>
      <c r="M72" s="34"/>
      <c r="N72" s="34"/>
    </row>
    <row r="73" spans="1:14" s="39" customFormat="1" ht="18" customHeight="1">
      <c r="A73" s="40" t="s">
        <v>185</v>
      </c>
      <c r="B73" s="41">
        <v>0</v>
      </c>
      <c r="C73" s="41">
        <f t="shared" si="6"/>
        <v>0</v>
      </c>
      <c r="D73" s="41">
        <v>0</v>
      </c>
      <c r="E73" s="24"/>
      <c r="F73" s="35">
        <f t="shared" si="7"/>
        <v>0</v>
      </c>
      <c r="G73" s="36">
        <f t="shared" si="8"/>
        <v>0</v>
      </c>
      <c r="H73" s="34"/>
      <c r="I73" s="34"/>
      <c r="J73" s="34"/>
      <c r="K73" s="34"/>
      <c r="L73" s="34"/>
      <c r="M73" s="34"/>
      <c r="N73" s="34"/>
    </row>
    <row r="74" spans="1:14" s="39" customFormat="1" ht="18" customHeight="1">
      <c r="A74" s="40" t="s">
        <v>186</v>
      </c>
      <c r="B74" s="41">
        <v>0</v>
      </c>
      <c r="C74" s="41">
        <f t="shared" si="6"/>
        <v>305</v>
      </c>
      <c r="D74" s="41">
        <v>5</v>
      </c>
      <c r="E74" s="24">
        <v>300</v>
      </c>
      <c r="F74" s="35">
        <f t="shared" si="7"/>
        <v>5</v>
      </c>
      <c r="G74" s="36">
        <f t="shared" si="8"/>
        <v>0</v>
      </c>
      <c r="H74" s="34"/>
      <c r="I74" s="34"/>
      <c r="J74" s="34"/>
      <c r="K74" s="34"/>
      <c r="L74" s="34"/>
      <c r="M74" s="34"/>
      <c r="N74" s="34"/>
    </row>
    <row r="75" spans="1:16" s="39" customFormat="1" ht="18" customHeight="1">
      <c r="A75" s="40" t="s">
        <v>187</v>
      </c>
      <c r="B75" s="41">
        <v>549</v>
      </c>
      <c r="C75" s="41">
        <f t="shared" si="6"/>
        <v>2334</v>
      </c>
      <c r="D75" s="41">
        <v>1734</v>
      </c>
      <c r="E75" s="24">
        <v>600</v>
      </c>
      <c r="F75" s="35">
        <f t="shared" si="7"/>
        <v>1185</v>
      </c>
      <c r="G75" s="36">
        <f t="shared" si="8"/>
        <v>215.84699453551912</v>
      </c>
      <c r="H75" s="34"/>
      <c r="I75" s="34"/>
      <c r="J75" s="34"/>
      <c r="K75" s="34"/>
      <c r="L75" s="34"/>
      <c r="M75" s="34"/>
      <c r="N75" s="34"/>
      <c r="P75" s="45"/>
    </row>
    <row r="76" spans="1:14" s="39" customFormat="1" ht="18" customHeight="1">
      <c r="A76" s="40" t="s">
        <v>188</v>
      </c>
      <c r="B76" s="41">
        <v>122</v>
      </c>
      <c r="C76" s="41">
        <f t="shared" si="6"/>
        <v>322</v>
      </c>
      <c r="D76" s="41">
        <v>302</v>
      </c>
      <c r="E76" s="24">
        <v>20</v>
      </c>
      <c r="F76" s="35">
        <f t="shared" si="7"/>
        <v>180</v>
      </c>
      <c r="G76" s="36">
        <f t="shared" si="8"/>
        <v>147.54098360655738</v>
      </c>
      <c r="H76" s="34"/>
      <c r="I76" s="34"/>
      <c r="J76" s="34"/>
      <c r="K76" s="34"/>
      <c r="L76" s="34"/>
      <c r="M76" s="34"/>
      <c r="N76" s="34"/>
    </row>
    <row r="77" spans="1:14" s="39" customFormat="1" ht="18" customHeight="1">
      <c r="A77" s="40" t="s">
        <v>189</v>
      </c>
      <c r="B77" s="41">
        <v>80</v>
      </c>
      <c r="C77" s="41">
        <f t="shared" si="6"/>
        <v>412</v>
      </c>
      <c r="D77" s="41">
        <v>212</v>
      </c>
      <c r="E77" s="24">
        <v>200</v>
      </c>
      <c r="F77" s="35">
        <f t="shared" si="7"/>
        <v>132</v>
      </c>
      <c r="G77" s="36">
        <f t="shared" si="8"/>
        <v>165</v>
      </c>
      <c r="H77" s="34"/>
      <c r="I77" s="34"/>
      <c r="J77" s="34"/>
      <c r="K77" s="34"/>
      <c r="L77" s="34"/>
      <c r="M77" s="34"/>
      <c r="N77" s="34"/>
    </row>
    <row r="78" spans="1:14" s="39" customFormat="1" ht="18" customHeight="1">
      <c r="A78" s="40" t="s">
        <v>190</v>
      </c>
      <c r="B78" s="41">
        <v>74</v>
      </c>
      <c r="C78" s="41">
        <f t="shared" si="6"/>
        <v>84</v>
      </c>
      <c r="D78" s="41">
        <v>64</v>
      </c>
      <c r="E78" s="24">
        <v>20</v>
      </c>
      <c r="F78" s="35">
        <f t="shared" si="7"/>
        <v>-10</v>
      </c>
      <c r="G78" s="36">
        <f t="shared" si="8"/>
        <v>-13.513513513513514</v>
      </c>
      <c r="H78" s="34"/>
      <c r="I78" s="34"/>
      <c r="J78" s="34"/>
      <c r="K78" s="34"/>
      <c r="L78" s="34"/>
      <c r="M78" s="34"/>
      <c r="N78" s="34"/>
    </row>
    <row r="79" spans="1:14" s="39" customFormat="1" ht="18" customHeight="1">
      <c r="A79" s="40" t="s">
        <v>191</v>
      </c>
      <c r="B79" s="41">
        <v>173</v>
      </c>
      <c r="C79" s="41">
        <f t="shared" si="6"/>
        <v>266</v>
      </c>
      <c r="D79" s="41">
        <v>160</v>
      </c>
      <c r="E79" s="24">
        <v>106</v>
      </c>
      <c r="F79" s="35">
        <f t="shared" si="7"/>
        <v>-13</v>
      </c>
      <c r="G79" s="36">
        <f t="shared" si="8"/>
        <v>-7.514450867052023</v>
      </c>
      <c r="H79" s="34"/>
      <c r="I79" s="34"/>
      <c r="J79" s="34"/>
      <c r="K79" s="34"/>
      <c r="L79" s="34"/>
      <c r="M79" s="34"/>
      <c r="N79" s="34"/>
    </row>
    <row r="80" spans="1:14" s="39" customFormat="1" ht="18" customHeight="1">
      <c r="A80" s="40" t="s">
        <v>192</v>
      </c>
      <c r="B80" s="41">
        <v>15</v>
      </c>
      <c r="C80" s="41">
        <f t="shared" si="6"/>
        <v>19</v>
      </c>
      <c r="D80" s="41">
        <v>9</v>
      </c>
      <c r="E80" s="24">
        <v>10</v>
      </c>
      <c r="F80" s="35">
        <f t="shared" si="7"/>
        <v>-6</v>
      </c>
      <c r="G80" s="36">
        <f t="shared" si="8"/>
        <v>-40</v>
      </c>
      <c r="H80" s="34"/>
      <c r="I80" s="34"/>
      <c r="J80" s="34"/>
      <c r="K80" s="34"/>
      <c r="L80" s="34"/>
      <c r="M80" s="34"/>
      <c r="N80" s="34"/>
    </row>
    <row r="81" spans="1:14" s="39" customFormat="1" ht="18" customHeight="1">
      <c r="A81" s="40" t="s">
        <v>193</v>
      </c>
      <c r="B81" s="41">
        <v>15</v>
      </c>
      <c r="C81" s="41">
        <f t="shared" si="6"/>
        <v>50</v>
      </c>
      <c r="D81" s="41">
        <v>10</v>
      </c>
      <c r="E81" s="24">
        <v>40</v>
      </c>
      <c r="F81" s="35">
        <f t="shared" si="7"/>
        <v>-5</v>
      </c>
      <c r="G81" s="36">
        <f t="shared" si="8"/>
        <v>-33.33333333333333</v>
      </c>
      <c r="H81" s="34"/>
      <c r="I81" s="34"/>
      <c r="J81" s="34"/>
      <c r="K81" s="34"/>
      <c r="L81" s="34"/>
      <c r="M81" s="34"/>
      <c r="N81" s="34"/>
    </row>
    <row r="82" spans="1:14" s="39" customFormat="1" ht="18" customHeight="1">
      <c r="A82" s="40" t="s">
        <v>194</v>
      </c>
      <c r="B82" s="41">
        <v>320</v>
      </c>
      <c r="C82" s="41">
        <f t="shared" si="6"/>
        <v>1312</v>
      </c>
      <c r="D82" s="41">
        <v>394</v>
      </c>
      <c r="E82" s="24">
        <v>918</v>
      </c>
      <c r="F82" s="35">
        <f t="shared" si="7"/>
        <v>74</v>
      </c>
      <c r="G82" s="36">
        <f t="shared" si="8"/>
        <v>23.125</v>
      </c>
      <c r="H82" s="34"/>
      <c r="I82" s="34"/>
      <c r="J82" s="34"/>
      <c r="K82" s="34"/>
      <c r="L82" s="34"/>
      <c r="M82" s="34"/>
      <c r="N82" s="34"/>
    </row>
    <row r="83" spans="1:14" s="39" customFormat="1" ht="18" customHeight="1">
      <c r="A83" s="46" t="s">
        <v>195</v>
      </c>
      <c r="B83" s="41">
        <v>375</v>
      </c>
      <c r="C83" s="41">
        <f t="shared" si="6"/>
        <v>586</v>
      </c>
      <c r="D83" s="41">
        <v>486</v>
      </c>
      <c r="E83" s="24">
        <v>100</v>
      </c>
      <c r="F83" s="35">
        <f t="shared" si="7"/>
        <v>111</v>
      </c>
      <c r="G83" s="36">
        <f t="shared" si="8"/>
        <v>29.599999999999998</v>
      </c>
      <c r="H83" s="34"/>
      <c r="I83" s="34"/>
      <c r="J83" s="34"/>
      <c r="K83" s="34"/>
      <c r="L83" s="34"/>
      <c r="M83" s="34"/>
      <c r="N83" s="34"/>
    </row>
    <row r="84" spans="1:14" s="39" customFormat="1" ht="18" customHeight="1">
      <c r="A84" s="40" t="s">
        <v>196</v>
      </c>
      <c r="B84" s="41">
        <v>60</v>
      </c>
      <c r="C84" s="41">
        <f t="shared" si="6"/>
        <v>60</v>
      </c>
      <c r="D84" s="41">
        <v>60</v>
      </c>
      <c r="E84" s="24"/>
      <c r="F84" s="35">
        <f t="shared" si="7"/>
        <v>0</v>
      </c>
      <c r="G84" s="36">
        <f t="shared" si="8"/>
        <v>0</v>
      </c>
      <c r="H84" s="34"/>
      <c r="I84" s="34"/>
      <c r="J84" s="34"/>
      <c r="K84" s="34"/>
      <c r="L84" s="34"/>
      <c r="M84" s="34"/>
      <c r="N84" s="34"/>
    </row>
    <row r="85" spans="1:14" s="39" customFormat="1" ht="18" customHeight="1">
      <c r="A85" s="47" t="s">
        <v>197</v>
      </c>
      <c r="B85" s="41">
        <v>78</v>
      </c>
      <c r="C85" s="41">
        <f t="shared" si="6"/>
        <v>113</v>
      </c>
      <c r="D85" s="41">
        <v>95</v>
      </c>
      <c r="E85" s="24">
        <v>18</v>
      </c>
      <c r="F85" s="35">
        <f t="shared" si="7"/>
        <v>17</v>
      </c>
      <c r="G85" s="36">
        <f t="shared" si="8"/>
        <v>21.794871794871796</v>
      </c>
      <c r="H85" s="34"/>
      <c r="I85" s="34"/>
      <c r="J85" s="34"/>
      <c r="K85" s="34"/>
      <c r="L85" s="34"/>
      <c r="M85" s="34"/>
      <c r="N85" s="34"/>
    </row>
    <row r="86" spans="1:14" s="39" customFormat="1" ht="18" customHeight="1">
      <c r="A86" s="34" t="s">
        <v>198</v>
      </c>
      <c r="B86" s="41">
        <f>SUM(B87:B93)</f>
        <v>5568</v>
      </c>
      <c r="C86" s="24">
        <f>SUM(C87:C93)</f>
        <v>14350</v>
      </c>
      <c r="D86" s="41">
        <f>SUM(D87:D93)</f>
        <v>6065</v>
      </c>
      <c r="E86" s="24">
        <f>SUM(E87:E93)</f>
        <v>8285</v>
      </c>
      <c r="F86" s="35">
        <f t="shared" si="7"/>
        <v>497</v>
      </c>
      <c r="G86" s="36">
        <f t="shared" si="8"/>
        <v>8.926005747126437</v>
      </c>
      <c r="H86" s="34"/>
      <c r="I86" s="34"/>
      <c r="J86" s="34"/>
      <c r="K86" s="34"/>
      <c r="L86" s="34"/>
      <c r="M86" s="34"/>
      <c r="N86" s="34"/>
    </row>
    <row r="87" spans="1:14" s="39" customFormat="1" ht="18" customHeight="1">
      <c r="A87" s="40" t="s">
        <v>199</v>
      </c>
      <c r="B87" s="41">
        <v>190</v>
      </c>
      <c r="C87" s="41">
        <f t="shared" si="6"/>
        <v>216</v>
      </c>
      <c r="D87" s="41">
        <v>216</v>
      </c>
      <c r="E87" s="24"/>
      <c r="F87" s="35">
        <f t="shared" si="7"/>
        <v>26</v>
      </c>
      <c r="G87" s="36">
        <f t="shared" si="8"/>
        <v>13.684210526315791</v>
      </c>
      <c r="H87" s="34"/>
      <c r="I87" s="34"/>
      <c r="J87" s="34"/>
      <c r="K87" s="34"/>
      <c r="L87" s="34"/>
      <c r="M87" s="34"/>
      <c r="N87" s="34"/>
    </row>
    <row r="88" spans="1:14" s="39" customFormat="1" ht="18" customHeight="1">
      <c r="A88" s="40" t="s">
        <v>200</v>
      </c>
      <c r="B88" s="41">
        <v>240</v>
      </c>
      <c r="C88" s="41">
        <f t="shared" si="6"/>
        <v>228</v>
      </c>
      <c r="D88" s="41">
        <v>228</v>
      </c>
      <c r="E88" s="24"/>
      <c r="F88" s="35">
        <f t="shared" si="7"/>
        <v>-12</v>
      </c>
      <c r="G88" s="36">
        <f t="shared" si="8"/>
        <v>-5</v>
      </c>
      <c r="H88" s="34"/>
      <c r="I88" s="34"/>
      <c r="J88" s="34"/>
      <c r="K88" s="34"/>
      <c r="L88" s="34"/>
      <c r="M88" s="34"/>
      <c r="N88" s="34"/>
    </row>
    <row r="89" spans="1:14" s="39" customFormat="1" ht="18" customHeight="1">
      <c r="A89" s="40" t="s">
        <v>201</v>
      </c>
      <c r="B89" s="41">
        <v>406</v>
      </c>
      <c r="C89" s="41">
        <f t="shared" si="6"/>
        <v>1054</v>
      </c>
      <c r="D89" s="41">
        <v>580</v>
      </c>
      <c r="E89" s="24">
        <v>474</v>
      </c>
      <c r="F89" s="35">
        <f t="shared" si="7"/>
        <v>174</v>
      </c>
      <c r="G89" s="36">
        <f>IF(B89=0,0,F89/B89*100)</f>
        <v>42.857142857142854</v>
      </c>
      <c r="H89" s="34"/>
      <c r="I89" s="34"/>
      <c r="J89" s="34"/>
      <c r="K89" s="34"/>
      <c r="L89" s="34"/>
      <c r="M89" s="34"/>
      <c r="N89" s="34"/>
    </row>
    <row r="90" spans="1:14" s="39" customFormat="1" ht="18" customHeight="1">
      <c r="A90" s="40" t="s">
        <v>202</v>
      </c>
      <c r="B90" s="41">
        <v>710</v>
      </c>
      <c r="C90" s="41">
        <f t="shared" si="6"/>
        <v>1453</v>
      </c>
      <c r="D90" s="41">
        <v>662</v>
      </c>
      <c r="E90" s="24">
        <v>791</v>
      </c>
      <c r="F90" s="35">
        <f t="shared" si="7"/>
        <v>-48</v>
      </c>
      <c r="G90" s="36">
        <f t="shared" si="8"/>
        <v>-6.760563380281689</v>
      </c>
      <c r="H90" s="34"/>
      <c r="I90" s="34"/>
      <c r="J90" s="34"/>
      <c r="K90" s="34"/>
      <c r="L90" s="34"/>
      <c r="M90" s="34"/>
      <c r="N90" s="34"/>
    </row>
    <row r="91" spans="1:14" s="39" customFormat="1" ht="18" customHeight="1">
      <c r="A91" s="40" t="s">
        <v>203</v>
      </c>
      <c r="B91" s="41">
        <v>3841</v>
      </c>
      <c r="C91" s="41">
        <f t="shared" si="6"/>
        <v>11186</v>
      </c>
      <c r="D91" s="41">
        <v>4186</v>
      </c>
      <c r="E91" s="24">
        <v>7000</v>
      </c>
      <c r="F91" s="35">
        <f t="shared" si="7"/>
        <v>345</v>
      </c>
      <c r="G91" s="36">
        <f t="shared" si="8"/>
        <v>8.982035928143713</v>
      </c>
      <c r="H91" s="34"/>
      <c r="I91" s="34"/>
      <c r="J91" s="34"/>
      <c r="K91" s="34"/>
      <c r="L91" s="34"/>
      <c r="M91" s="34"/>
      <c r="N91" s="34"/>
    </row>
    <row r="92" spans="1:14" s="39" customFormat="1" ht="18" customHeight="1">
      <c r="A92" s="40" t="s">
        <v>204</v>
      </c>
      <c r="B92" s="41">
        <v>172</v>
      </c>
      <c r="C92" s="41">
        <f t="shared" si="6"/>
        <v>201</v>
      </c>
      <c r="D92" s="41">
        <v>181</v>
      </c>
      <c r="E92" s="24">
        <v>20</v>
      </c>
      <c r="F92" s="35">
        <f t="shared" si="7"/>
        <v>9</v>
      </c>
      <c r="G92" s="36">
        <f t="shared" si="8"/>
        <v>5.232558139534884</v>
      </c>
      <c r="H92" s="34"/>
      <c r="I92" s="34"/>
      <c r="J92" s="34"/>
      <c r="K92" s="34"/>
      <c r="L92" s="34"/>
      <c r="M92" s="34"/>
      <c r="N92" s="34"/>
    </row>
    <row r="93" spans="1:14" s="39" customFormat="1" ht="18" customHeight="1">
      <c r="A93" s="40" t="s">
        <v>205</v>
      </c>
      <c r="B93" s="41">
        <v>9</v>
      </c>
      <c r="C93" s="41">
        <f t="shared" si="6"/>
        <v>12</v>
      </c>
      <c r="D93" s="41">
        <v>12</v>
      </c>
      <c r="E93" s="24"/>
      <c r="F93" s="35">
        <f t="shared" si="7"/>
        <v>3</v>
      </c>
      <c r="G93" s="36">
        <f t="shared" si="8"/>
        <v>33.33333333333333</v>
      </c>
      <c r="H93" s="34"/>
      <c r="I93" s="34"/>
      <c r="J93" s="34"/>
      <c r="K93" s="34"/>
      <c r="L93" s="34"/>
      <c r="M93" s="34"/>
      <c r="N93" s="34"/>
    </row>
    <row r="94" spans="1:14" s="39" customFormat="1" ht="18" customHeight="1">
      <c r="A94" s="34" t="s">
        <v>206</v>
      </c>
      <c r="B94" s="24">
        <f>SUM(B95:B99)</f>
        <v>1494</v>
      </c>
      <c r="C94" s="24">
        <f>SUM(C95:C99)</f>
        <v>3226</v>
      </c>
      <c r="D94" s="24">
        <f>SUM(D95:D99)</f>
        <v>1826</v>
      </c>
      <c r="E94" s="24">
        <f>SUM(E95:E99)</f>
        <v>1400</v>
      </c>
      <c r="F94" s="35">
        <f t="shared" si="7"/>
        <v>332</v>
      </c>
      <c r="G94" s="36">
        <f t="shared" si="8"/>
        <v>22.22222222222222</v>
      </c>
      <c r="H94" s="34"/>
      <c r="I94" s="34"/>
      <c r="J94" s="34"/>
      <c r="K94" s="34"/>
      <c r="L94" s="34"/>
      <c r="M94" s="34"/>
      <c r="N94" s="34"/>
    </row>
    <row r="95" spans="1:14" s="39" customFormat="1" ht="18" customHeight="1">
      <c r="A95" s="40" t="s">
        <v>207</v>
      </c>
      <c r="B95" s="41">
        <v>152</v>
      </c>
      <c r="C95" s="41">
        <f t="shared" si="6"/>
        <v>191</v>
      </c>
      <c r="D95" s="41">
        <v>191</v>
      </c>
      <c r="E95" s="24"/>
      <c r="F95" s="35">
        <f t="shared" si="7"/>
        <v>39</v>
      </c>
      <c r="G95" s="36">
        <f t="shared" si="8"/>
        <v>25.657894736842106</v>
      </c>
      <c r="H95" s="34"/>
      <c r="I95" s="34"/>
      <c r="J95" s="34"/>
      <c r="K95" s="34"/>
      <c r="L95" s="34"/>
      <c r="M95" s="34"/>
      <c r="N95" s="34"/>
    </row>
    <row r="96" spans="1:14" s="39" customFormat="1" ht="18" customHeight="1">
      <c r="A96" s="40" t="s">
        <v>208</v>
      </c>
      <c r="B96" s="41">
        <v>1118</v>
      </c>
      <c r="C96" s="41">
        <f aca="true" t="shared" si="9" ref="C96:C144">SUM(D96:E96)</f>
        <v>1385</v>
      </c>
      <c r="D96" s="41">
        <v>1385</v>
      </c>
      <c r="E96" s="24"/>
      <c r="F96" s="35">
        <f t="shared" si="7"/>
        <v>267</v>
      </c>
      <c r="G96" s="36">
        <f t="shared" si="8"/>
        <v>23.881932021466906</v>
      </c>
      <c r="H96" s="34"/>
      <c r="I96" s="34"/>
      <c r="J96" s="34"/>
      <c r="K96" s="34"/>
      <c r="L96" s="34"/>
      <c r="M96" s="34"/>
      <c r="N96" s="34"/>
    </row>
    <row r="97" spans="1:14" s="39" customFormat="1" ht="18" customHeight="1">
      <c r="A97" s="40" t="s">
        <v>1</v>
      </c>
      <c r="B97" s="41"/>
      <c r="C97" s="41">
        <f t="shared" si="9"/>
        <v>1400</v>
      </c>
      <c r="D97" s="41"/>
      <c r="E97" s="24">
        <v>1400</v>
      </c>
      <c r="F97" s="35"/>
      <c r="G97" s="36"/>
      <c r="H97" s="34"/>
      <c r="I97" s="34"/>
      <c r="J97" s="34"/>
      <c r="K97" s="34"/>
      <c r="L97" s="34"/>
      <c r="M97" s="34"/>
      <c r="N97" s="34"/>
    </row>
    <row r="98" spans="1:14" s="39" customFormat="1" ht="18" customHeight="1">
      <c r="A98" s="40" t="s">
        <v>0</v>
      </c>
      <c r="B98" s="41"/>
      <c r="C98" s="41">
        <f>SUM(D98:E98)</f>
        <v>105</v>
      </c>
      <c r="D98" s="41">
        <v>105</v>
      </c>
      <c r="E98" s="24">
        <v>0</v>
      </c>
      <c r="F98" s="35"/>
      <c r="G98" s="36"/>
      <c r="H98" s="34"/>
      <c r="I98" s="34"/>
      <c r="J98" s="34"/>
      <c r="K98" s="34"/>
      <c r="L98" s="34"/>
      <c r="M98" s="34"/>
      <c r="N98" s="34"/>
    </row>
    <row r="99" spans="1:14" s="39" customFormat="1" ht="18" customHeight="1">
      <c r="A99" s="40" t="s">
        <v>209</v>
      </c>
      <c r="B99" s="41">
        <v>224</v>
      </c>
      <c r="C99" s="41">
        <f t="shared" si="9"/>
        <v>145</v>
      </c>
      <c r="D99" s="41">
        <v>145</v>
      </c>
      <c r="E99" s="24"/>
      <c r="F99" s="35">
        <f t="shared" si="7"/>
        <v>-79</v>
      </c>
      <c r="G99" s="36">
        <f t="shared" si="8"/>
        <v>-35.267857142857146</v>
      </c>
      <c r="H99" s="34"/>
      <c r="I99" s="34"/>
      <c r="J99" s="34"/>
      <c r="K99" s="34"/>
      <c r="L99" s="34"/>
      <c r="M99" s="34"/>
      <c r="N99" s="34"/>
    </row>
    <row r="100" spans="1:14" s="39" customFormat="1" ht="18" customHeight="1">
      <c r="A100" s="34" t="s">
        <v>210</v>
      </c>
      <c r="B100" s="24">
        <f>SUM(B101:B111)</f>
        <v>23777</v>
      </c>
      <c r="C100" s="24">
        <f>SUM(C101:C111)</f>
        <v>12821</v>
      </c>
      <c r="D100" s="24">
        <f>SUM(D101:D111)</f>
        <v>12721</v>
      </c>
      <c r="E100" s="24">
        <f>SUM(E101:E111)</f>
        <v>100</v>
      </c>
      <c r="F100" s="35">
        <f t="shared" si="7"/>
        <v>-11056</v>
      </c>
      <c r="G100" s="36">
        <f t="shared" si="8"/>
        <v>-46.49871724776044</v>
      </c>
      <c r="H100" s="34"/>
      <c r="I100" s="34"/>
      <c r="J100" s="34"/>
      <c r="K100" s="34"/>
      <c r="L100" s="34"/>
      <c r="M100" s="34"/>
      <c r="N100" s="34"/>
    </row>
    <row r="101" spans="1:14" s="39" customFormat="1" ht="18" customHeight="1">
      <c r="A101" s="40" t="s">
        <v>211</v>
      </c>
      <c r="B101" s="41">
        <v>1016</v>
      </c>
      <c r="C101" s="41">
        <f t="shared" si="9"/>
        <v>967</v>
      </c>
      <c r="D101" s="41">
        <v>967</v>
      </c>
      <c r="E101" s="24"/>
      <c r="F101" s="35">
        <f t="shared" si="7"/>
        <v>-49</v>
      </c>
      <c r="G101" s="36">
        <f t="shared" si="8"/>
        <v>-4.822834645669291</v>
      </c>
      <c r="H101" s="34"/>
      <c r="I101" s="34"/>
      <c r="J101" s="34"/>
      <c r="K101" s="34"/>
      <c r="L101" s="34"/>
      <c r="M101" s="34"/>
      <c r="N101" s="34"/>
    </row>
    <row r="102" spans="1:14" s="39" customFormat="1" ht="18" customHeight="1">
      <c r="A102" s="40" t="s">
        <v>212</v>
      </c>
      <c r="B102" s="41">
        <v>60</v>
      </c>
      <c r="C102" s="41">
        <f t="shared" si="9"/>
        <v>42</v>
      </c>
      <c r="D102" s="41">
        <v>42</v>
      </c>
      <c r="E102" s="24"/>
      <c r="F102" s="35">
        <f t="shared" si="7"/>
        <v>-18</v>
      </c>
      <c r="G102" s="36">
        <f t="shared" si="8"/>
        <v>-30</v>
      </c>
      <c r="H102" s="34"/>
      <c r="I102" s="34"/>
      <c r="J102" s="34"/>
      <c r="K102" s="34"/>
      <c r="L102" s="34"/>
      <c r="M102" s="34"/>
      <c r="N102" s="34"/>
    </row>
    <row r="103" spans="1:14" s="39" customFormat="1" ht="18" customHeight="1">
      <c r="A103" s="40" t="s">
        <v>213</v>
      </c>
      <c r="B103" s="41">
        <v>280</v>
      </c>
      <c r="C103" s="41">
        <f t="shared" si="9"/>
        <v>729</v>
      </c>
      <c r="D103" s="41">
        <v>629</v>
      </c>
      <c r="E103" s="24">
        <v>100</v>
      </c>
      <c r="F103" s="35">
        <f t="shared" si="7"/>
        <v>349</v>
      </c>
      <c r="G103" s="36">
        <f t="shared" si="8"/>
        <v>124.64285714285714</v>
      </c>
      <c r="H103" s="34"/>
      <c r="I103" s="34"/>
      <c r="J103" s="34"/>
      <c r="K103" s="34"/>
      <c r="L103" s="34"/>
      <c r="M103" s="34"/>
      <c r="N103" s="34"/>
    </row>
    <row r="104" spans="1:14" s="39" customFormat="1" ht="18" customHeight="1">
      <c r="A104" s="40" t="s">
        <v>214</v>
      </c>
      <c r="B104" s="41">
        <v>566</v>
      </c>
      <c r="C104" s="41">
        <f t="shared" si="9"/>
        <v>583</v>
      </c>
      <c r="D104" s="41">
        <v>583</v>
      </c>
      <c r="E104" s="24"/>
      <c r="F104" s="35">
        <f t="shared" si="7"/>
        <v>17</v>
      </c>
      <c r="G104" s="36">
        <f t="shared" si="8"/>
        <v>3.0035335689045937</v>
      </c>
      <c r="H104" s="34"/>
      <c r="I104" s="34"/>
      <c r="J104" s="34"/>
      <c r="K104" s="34"/>
      <c r="L104" s="34"/>
      <c r="M104" s="34"/>
      <c r="N104" s="34"/>
    </row>
    <row r="105" spans="1:14" s="39" customFormat="1" ht="18" customHeight="1">
      <c r="A105" s="40" t="s">
        <v>215</v>
      </c>
      <c r="B105" s="41">
        <v>0</v>
      </c>
      <c r="C105" s="41">
        <f t="shared" si="9"/>
        <v>0</v>
      </c>
      <c r="D105" s="41"/>
      <c r="E105" s="24"/>
      <c r="F105" s="35">
        <f t="shared" si="7"/>
        <v>0</v>
      </c>
      <c r="G105" s="36">
        <f t="shared" si="8"/>
        <v>0</v>
      </c>
      <c r="H105" s="34"/>
      <c r="I105" s="34"/>
      <c r="J105" s="34"/>
      <c r="K105" s="34"/>
      <c r="L105" s="34"/>
      <c r="M105" s="34"/>
      <c r="N105" s="34"/>
    </row>
    <row r="106" spans="1:14" s="39" customFormat="1" ht="18" customHeight="1">
      <c r="A106" s="40" t="s">
        <v>216</v>
      </c>
      <c r="B106" s="41">
        <v>20000</v>
      </c>
      <c r="C106" s="41">
        <f t="shared" si="9"/>
        <v>10000</v>
      </c>
      <c r="D106" s="41">
        <v>10000</v>
      </c>
      <c r="E106" s="24"/>
      <c r="F106" s="35">
        <f t="shared" si="7"/>
        <v>-10000</v>
      </c>
      <c r="G106" s="36">
        <f t="shared" si="8"/>
        <v>-50</v>
      </c>
      <c r="H106" s="34"/>
      <c r="I106" s="34"/>
      <c r="J106" s="34"/>
      <c r="K106" s="34"/>
      <c r="L106" s="34"/>
      <c r="M106" s="34"/>
      <c r="N106" s="34"/>
    </row>
    <row r="107" spans="1:14" s="39" customFormat="1" ht="18" customHeight="1">
      <c r="A107" s="40" t="s">
        <v>217</v>
      </c>
      <c r="B107" s="41">
        <v>55</v>
      </c>
      <c r="C107" s="41">
        <f t="shared" si="9"/>
        <v>200</v>
      </c>
      <c r="D107" s="41">
        <v>200</v>
      </c>
      <c r="E107" s="24"/>
      <c r="F107" s="35">
        <f t="shared" si="7"/>
        <v>145</v>
      </c>
      <c r="G107" s="36">
        <f t="shared" si="8"/>
        <v>263.6363636363636</v>
      </c>
      <c r="H107" s="34"/>
      <c r="I107" s="34"/>
      <c r="J107" s="34"/>
      <c r="K107" s="34"/>
      <c r="L107" s="34"/>
      <c r="M107" s="34"/>
      <c r="N107" s="34"/>
    </row>
    <row r="108" spans="1:14" s="39" customFormat="1" ht="18" customHeight="1">
      <c r="A108" s="40" t="s">
        <v>218</v>
      </c>
      <c r="B108" s="41">
        <v>200</v>
      </c>
      <c r="C108" s="41">
        <f t="shared" si="9"/>
        <v>0</v>
      </c>
      <c r="D108" s="41"/>
      <c r="E108" s="24"/>
      <c r="F108" s="35">
        <f t="shared" si="7"/>
        <v>-200</v>
      </c>
      <c r="G108" s="36">
        <f t="shared" si="8"/>
        <v>-100</v>
      </c>
      <c r="H108" s="34"/>
      <c r="I108" s="34"/>
      <c r="J108" s="34"/>
      <c r="K108" s="34"/>
      <c r="L108" s="34"/>
      <c r="M108" s="34"/>
      <c r="N108" s="34"/>
    </row>
    <row r="109" spans="1:14" s="39" customFormat="1" ht="18" customHeight="1">
      <c r="A109" s="40" t="s">
        <v>219</v>
      </c>
      <c r="B109" s="41">
        <v>1000</v>
      </c>
      <c r="C109" s="41">
        <f t="shared" si="9"/>
        <v>0</v>
      </c>
      <c r="D109" s="41"/>
      <c r="E109" s="24"/>
      <c r="F109" s="35">
        <f t="shared" si="7"/>
        <v>-1000</v>
      </c>
      <c r="G109" s="36">
        <f t="shared" si="8"/>
        <v>-100</v>
      </c>
      <c r="H109" s="34"/>
      <c r="I109" s="34"/>
      <c r="J109" s="34"/>
      <c r="K109" s="34"/>
      <c r="L109" s="34"/>
      <c r="M109" s="34"/>
      <c r="N109" s="34"/>
    </row>
    <row r="110" spans="1:14" s="39" customFormat="1" ht="18" customHeight="1">
      <c r="A110" s="40" t="s">
        <v>220</v>
      </c>
      <c r="B110" s="41">
        <v>600</v>
      </c>
      <c r="C110" s="41">
        <f t="shared" si="9"/>
        <v>300</v>
      </c>
      <c r="D110" s="41">
        <v>300</v>
      </c>
      <c r="E110" s="24"/>
      <c r="F110" s="35">
        <f t="shared" si="7"/>
        <v>-300</v>
      </c>
      <c r="G110" s="36">
        <f t="shared" si="8"/>
        <v>-50</v>
      </c>
      <c r="H110" s="34"/>
      <c r="I110" s="34"/>
      <c r="J110" s="34"/>
      <c r="K110" s="34"/>
      <c r="L110" s="34"/>
      <c r="M110" s="34"/>
      <c r="N110" s="34"/>
    </row>
    <row r="111" spans="1:14" s="39" customFormat="1" ht="18" customHeight="1">
      <c r="A111" s="40" t="s">
        <v>221</v>
      </c>
      <c r="B111" s="41">
        <v>0</v>
      </c>
      <c r="C111" s="41">
        <f t="shared" si="9"/>
        <v>0</v>
      </c>
      <c r="D111" s="41"/>
      <c r="E111" s="24"/>
      <c r="F111" s="35">
        <f t="shared" si="7"/>
        <v>0</v>
      </c>
      <c r="G111" s="36">
        <f t="shared" si="8"/>
        <v>0</v>
      </c>
      <c r="H111" s="34"/>
      <c r="I111" s="34"/>
      <c r="J111" s="34"/>
      <c r="K111" s="34"/>
      <c r="L111" s="34"/>
      <c r="M111" s="34"/>
      <c r="N111" s="34"/>
    </row>
    <row r="112" spans="1:14" s="39" customFormat="1" ht="18" customHeight="1">
      <c r="A112" s="34" t="s">
        <v>222</v>
      </c>
      <c r="B112" s="24">
        <f>SUM(B113:B115,B117:B120)</f>
        <v>5775</v>
      </c>
      <c r="C112" s="24">
        <f>SUM(C113:C115,C117:C120)</f>
        <v>21046</v>
      </c>
      <c r="D112" s="24">
        <f>SUM(D113:D115,D117:D120)</f>
        <v>7025</v>
      </c>
      <c r="E112" s="24">
        <f>SUM(E113:E115,E117:E120)</f>
        <v>14021</v>
      </c>
      <c r="F112" s="35">
        <f t="shared" si="7"/>
        <v>1250</v>
      </c>
      <c r="G112" s="36">
        <f t="shared" si="8"/>
        <v>21.645021645021643</v>
      </c>
      <c r="H112" s="34"/>
      <c r="I112" s="34"/>
      <c r="J112" s="34"/>
      <c r="K112" s="34"/>
      <c r="L112" s="34"/>
      <c r="M112" s="34"/>
      <c r="N112" s="34"/>
    </row>
    <row r="113" spans="1:14" s="39" customFormat="1" ht="18" customHeight="1">
      <c r="A113" s="40" t="s">
        <v>223</v>
      </c>
      <c r="B113" s="41">
        <v>1497</v>
      </c>
      <c r="C113" s="41">
        <f t="shared" si="9"/>
        <v>2508</v>
      </c>
      <c r="D113" s="41">
        <v>1625</v>
      </c>
      <c r="E113" s="24">
        <v>883</v>
      </c>
      <c r="F113" s="35">
        <f t="shared" si="7"/>
        <v>128</v>
      </c>
      <c r="G113" s="36">
        <f t="shared" si="8"/>
        <v>8.550434201736808</v>
      </c>
      <c r="H113" s="34"/>
      <c r="I113" s="34"/>
      <c r="J113" s="34"/>
      <c r="K113" s="34"/>
      <c r="L113" s="34"/>
      <c r="M113" s="34"/>
      <c r="N113" s="34"/>
    </row>
    <row r="114" spans="1:14" s="39" customFormat="1" ht="18" customHeight="1">
      <c r="A114" s="40" t="s">
        <v>224</v>
      </c>
      <c r="B114" s="41">
        <v>697</v>
      </c>
      <c r="C114" s="41">
        <f t="shared" si="9"/>
        <v>3679</v>
      </c>
      <c r="D114" s="41">
        <v>1120</v>
      </c>
      <c r="E114" s="24">
        <v>2559</v>
      </c>
      <c r="F114" s="35">
        <f t="shared" si="7"/>
        <v>423</v>
      </c>
      <c r="G114" s="36">
        <f t="shared" si="8"/>
        <v>60.68866571018652</v>
      </c>
      <c r="H114" s="34"/>
      <c r="I114" s="34"/>
      <c r="J114" s="34"/>
      <c r="K114" s="34"/>
      <c r="L114" s="34"/>
      <c r="M114" s="34"/>
      <c r="N114" s="34"/>
    </row>
    <row r="115" spans="1:14" s="39" customFormat="1" ht="18" customHeight="1">
      <c r="A115" s="40" t="s">
        <v>225</v>
      </c>
      <c r="B115" s="41">
        <v>1336</v>
      </c>
      <c r="C115" s="41">
        <f t="shared" si="9"/>
        <v>10420</v>
      </c>
      <c r="D115" s="41">
        <v>1710</v>
      </c>
      <c r="E115" s="24">
        <v>8710</v>
      </c>
      <c r="F115" s="35">
        <f t="shared" si="7"/>
        <v>374</v>
      </c>
      <c r="G115" s="36">
        <f t="shared" si="8"/>
        <v>27.994011976047904</v>
      </c>
      <c r="H115" s="34"/>
      <c r="I115" s="34"/>
      <c r="J115" s="34"/>
      <c r="K115" s="34"/>
      <c r="L115" s="34"/>
      <c r="M115" s="34"/>
      <c r="N115" s="34"/>
    </row>
    <row r="116" spans="1:14" s="39" customFormat="1" ht="18" customHeight="1">
      <c r="A116" s="48" t="s">
        <v>226</v>
      </c>
      <c r="B116" s="41">
        <v>0</v>
      </c>
      <c r="C116" s="41">
        <f t="shared" si="9"/>
        <v>0</v>
      </c>
      <c r="D116" s="41"/>
      <c r="E116" s="24"/>
      <c r="F116" s="35">
        <f t="shared" si="7"/>
        <v>0</v>
      </c>
      <c r="G116" s="36">
        <f t="shared" si="8"/>
        <v>0</v>
      </c>
      <c r="H116" s="34"/>
      <c r="I116" s="34"/>
      <c r="J116" s="34"/>
      <c r="K116" s="34"/>
      <c r="L116" s="34"/>
      <c r="M116" s="34"/>
      <c r="N116" s="34"/>
    </row>
    <row r="117" spans="1:14" s="39" customFormat="1" ht="18" customHeight="1">
      <c r="A117" s="40" t="s">
        <v>227</v>
      </c>
      <c r="B117" s="41">
        <v>502</v>
      </c>
      <c r="C117" s="41">
        <f t="shared" si="9"/>
        <v>385</v>
      </c>
      <c r="D117" s="41">
        <v>385</v>
      </c>
      <c r="E117" s="24"/>
      <c r="F117" s="35">
        <f t="shared" si="7"/>
        <v>-117</v>
      </c>
      <c r="G117" s="36">
        <f t="shared" si="8"/>
        <v>-23.306772908366533</v>
      </c>
      <c r="H117" s="34"/>
      <c r="I117" s="34"/>
      <c r="J117" s="34"/>
      <c r="K117" s="34"/>
      <c r="L117" s="34"/>
      <c r="M117" s="34"/>
      <c r="N117" s="34"/>
    </row>
    <row r="118" spans="1:14" s="39" customFormat="1" ht="18" customHeight="1">
      <c r="A118" s="40" t="s">
        <v>228</v>
      </c>
      <c r="B118" s="41">
        <v>58</v>
      </c>
      <c r="C118" s="41">
        <f t="shared" si="9"/>
        <v>1869</v>
      </c>
      <c r="D118" s="41">
        <v>0</v>
      </c>
      <c r="E118" s="24">
        <v>1869</v>
      </c>
      <c r="F118" s="35">
        <f t="shared" si="7"/>
        <v>-58</v>
      </c>
      <c r="G118" s="36">
        <f t="shared" si="8"/>
        <v>-100</v>
      </c>
      <c r="H118" s="34"/>
      <c r="I118" s="34"/>
      <c r="J118" s="34"/>
      <c r="K118" s="34"/>
      <c r="L118" s="34"/>
      <c r="M118" s="34"/>
      <c r="N118" s="34"/>
    </row>
    <row r="119" spans="1:14" s="39" customFormat="1" ht="18" customHeight="1">
      <c r="A119" s="40" t="s">
        <v>229</v>
      </c>
      <c r="B119" s="41">
        <v>1250</v>
      </c>
      <c r="C119" s="41">
        <f t="shared" si="9"/>
        <v>1750</v>
      </c>
      <c r="D119" s="41">
        <v>1750</v>
      </c>
      <c r="E119" s="24"/>
      <c r="F119" s="35">
        <f t="shared" si="7"/>
        <v>500</v>
      </c>
      <c r="G119" s="36">
        <f>IF(B119=0,0,F119/B119*100)</f>
        <v>40</v>
      </c>
      <c r="H119" s="34"/>
      <c r="I119" s="34"/>
      <c r="J119" s="34"/>
      <c r="K119" s="34"/>
      <c r="L119" s="34"/>
      <c r="M119" s="34"/>
      <c r="N119" s="34"/>
    </row>
    <row r="120" spans="1:14" s="39" customFormat="1" ht="18" customHeight="1">
      <c r="A120" s="40" t="s">
        <v>230</v>
      </c>
      <c r="B120" s="41">
        <v>435</v>
      </c>
      <c r="C120" s="41">
        <f t="shared" si="9"/>
        <v>435</v>
      </c>
      <c r="D120" s="41">
        <v>435</v>
      </c>
      <c r="E120" s="24"/>
      <c r="F120" s="35">
        <f t="shared" si="7"/>
        <v>0</v>
      </c>
      <c r="G120" s="36">
        <f>IF(B120=0,0,F120/B120*100)</f>
        <v>0</v>
      </c>
      <c r="H120" s="34"/>
      <c r="I120" s="34"/>
      <c r="J120" s="34"/>
      <c r="K120" s="34"/>
      <c r="L120" s="34"/>
      <c r="M120" s="34"/>
      <c r="N120" s="34"/>
    </row>
    <row r="121" spans="1:14" s="39" customFormat="1" ht="18" customHeight="1">
      <c r="A121" s="34" t="s">
        <v>231</v>
      </c>
      <c r="B121" s="24">
        <f>SUM(B122:B123)</f>
        <v>266</v>
      </c>
      <c r="C121" s="24">
        <f>SUM(C122:C123)</f>
        <v>683</v>
      </c>
      <c r="D121" s="24">
        <f>SUM(D122:D123)</f>
        <v>343</v>
      </c>
      <c r="E121" s="24">
        <f>SUM(E122)</f>
        <v>340</v>
      </c>
      <c r="F121" s="35">
        <f t="shared" si="7"/>
        <v>77</v>
      </c>
      <c r="G121" s="36">
        <f t="shared" si="8"/>
        <v>28.947368421052634</v>
      </c>
      <c r="H121" s="34"/>
      <c r="I121" s="34"/>
      <c r="J121" s="34"/>
      <c r="K121" s="34"/>
      <c r="L121" s="34"/>
      <c r="M121" s="34"/>
      <c r="N121" s="34"/>
    </row>
    <row r="122" spans="1:14" s="39" customFormat="1" ht="18" customHeight="1">
      <c r="A122" s="40" t="s">
        <v>232</v>
      </c>
      <c r="B122" s="49">
        <v>266</v>
      </c>
      <c r="C122" s="41">
        <f t="shared" si="9"/>
        <v>663</v>
      </c>
      <c r="D122" s="49">
        <v>323</v>
      </c>
      <c r="E122" s="24">
        <v>340</v>
      </c>
      <c r="F122" s="35">
        <f t="shared" si="7"/>
        <v>57</v>
      </c>
      <c r="G122" s="36">
        <f t="shared" si="8"/>
        <v>21.428571428571427</v>
      </c>
      <c r="H122" s="34"/>
      <c r="I122" s="34"/>
      <c r="J122" s="34"/>
      <c r="K122" s="34"/>
      <c r="L122" s="34"/>
      <c r="M122" s="34"/>
      <c r="N122" s="34"/>
    </row>
    <row r="123" spans="1:14" s="39" customFormat="1" ht="18" customHeight="1">
      <c r="A123" s="50" t="s">
        <v>233</v>
      </c>
      <c r="B123" s="49"/>
      <c r="C123" s="41">
        <f t="shared" si="9"/>
        <v>20</v>
      </c>
      <c r="D123" s="49">
        <v>20</v>
      </c>
      <c r="E123" s="24"/>
      <c r="F123" s="35">
        <f t="shared" si="7"/>
        <v>20</v>
      </c>
      <c r="G123" s="36">
        <f t="shared" si="8"/>
        <v>0</v>
      </c>
      <c r="H123" s="34"/>
      <c r="I123" s="34"/>
      <c r="J123" s="34"/>
      <c r="K123" s="34"/>
      <c r="L123" s="34"/>
      <c r="M123" s="34"/>
      <c r="N123" s="34"/>
    </row>
    <row r="124" spans="1:14" s="39" customFormat="1" ht="18" customHeight="1">
      <c r="A124" s="26" t="s">
        <v>234</v>
      </c>
      <c r="B124" s="24">
        <f>SUM(B125:B128)</f>
        <v>350</v>
      </c>
      <c r="C124" s="24">
        <f>SUM(C125:C128)</f>
        <v>306</v>
      </c>
      <c r="D124" s="24">
        <f>SUM(D125:D128)</f>
        <v>306</v>
      </c>
      <c r="E124" s="24">
        <f>SUM(E125:E128)</f>
        <v>0</v>
      </c>
      <c r="F124" s="35">
        <f t="shared" si="7"/>
        <v>-44</v>
      </c>
      <c r="G124" s="36">
        <f t="shared" si="8"/>
        <v>-12.571428571428573</v>
      </c>
      <c r="H124" s="34"/>
      <c r="I124" s="34"/>
      <c r="J124" s="34"/>
      <c r="K124" s="34"/>
      <c r="L124" s="34"/>
      <c r="M124" s="34"/>
      <c r="N124" s="34"/>
    </row>
    <row r="125" spans="1:14" s="39" customFormat="1" ht="18" customHeight="1">
      <c r="A125" s="40" t="s">
        <v>235</v>
      </c>
      <c r="B125" s="41">
        <v>92</v>
      </c>
      <c r="C125" s="41">
        <f t="shared" si="9"/>
        <v>122</v>
      </c>
      <c r="D125" s="41">
        <v>122</v>
      </c>
      <c r="E125" s="24"/>
      <c r="F125" s="35">
        <f t="shared" si="7"/>
        <v>30</v>
      </c>
      <c r="G125" s="36">
        <f t="shared" si="8"/>
        <v>32.608695652173914</v>
      </c>
      <c r="H125" s="34"/>
      <c r="I125" s="34"/>
      <c r="J125" s="34"/>
      <c r="K125" s="34"/>
      <c r="L125" s="34"/>
      <c r="M125" s="34"/>
      <c r="N125" s="34"/>
    </row>
    <row r="126" spans="1:14" s="39" customFormat="1" ht="18" customHeight="1">
      <c r="A126" s="40" t="s">
        <v>236</v>
      </c>
      <c r="B126" s="44">
        <v>42</v>
      </c>
      <c r="C126" s="41">
        <f t="shared" si="9"/>
        <v>39</v>
      </c>
      <c r="D126" s="44">
        <v>39</v>
      </c>
      <c r="E126" s="24"/>
      <c r="F126" s="35">
        <f t="shared" si="7"/>
        <v>-3</v>
      </c>
      <c r="G126" s="36">
        <f t="shared" si="8"/>
        <v>-7.142857142857142</v>
      </c>
      <c r="H126" s="34"/>
      <c r="I126" s="34"/>
      <c r="J126" s="34"/>
      <c r="K126" s="34"/>
      <c r="L126" s="34"/>
      <c r="M126" s="34"/>
      <c r="N126" s="34"/>
    </row>
    <row r="127" spans="1:14" s="39" customFormat="1" ht="18" customHeight="1">
      <c r="A127" s="40" t="s">
        <v>237</v>
      </c>
      <c r="B127" s="41">
        <v>16</v>
      </c>
      <c r="C127" s="41">
        <f t="shared" si="9"/>
        <v>25</v>
      </c>
      <c r="D127" s="41">
        <v>25</v>
      </c>
      <c r="E127" s="24"/>
      <c r="F127" s="35">
        <f t="shared" si="7"/>
        <v>9</v>
      </c>
      <c r="G127" s="36">
        <f>IF(B127=0,0,F127/B127*100)</f>
        <v>56.25</v>
      </c>
      <c r="H127" s="34"/>
      <c r="I127" s="34"/>
      <c r="J127" s="34"/>
      <c r="K127" s="34"/>
      <c r="L127" s="34"/>
      <c r="M127" s="34"/>
      <c r="N127" s="34"/>
    </row>
    <row r="128" spans="1:14" s="39" customFormat="1" ht="18" customHeight="1">
      <c r="A128" s="34" t="s">
        <v>238</v>
      </c>
      <c r="B128" s="41">
        <v>200</v>
      </c>
      <c r="C128" s="41">
        <f t="shared" si="9"/>
        <v>120</v>
      </c>
      <c r="D128" s="41">
        <v>120</v>
      </c>
      <c r="E128" s="24"/>
      <c r="F128" s="35">
        <f t="shared" si="7"/>
        <v>-80</v>
      </c>
      <c r="G128" s="36">
        <f>IF(B128=0,0,F128/B128*100)</f>
        <v>-40</v>
      </c>
      <c r="H128" s="34"/>
      <c r="I128" s="34"/>
      <c r="J128" s="34"/>
      <c r="K128" s="34"/>
      <c r="L128" s="34"/>
      <c r="M128" s="34"/>
      <c r="N128" s="34"/>
    </row>
    <row r="129" spans="1:14" s="39" customFormat="1" ht="18" customHeight="1">
      <c r="A129" s="26" t="s">
        <v>239</v>
      </c>
      <c r="B129" s="27">
        <f>SUM(B130:B131)</f>
        <v>137</v>
      </c>
      <c r="C129" s="27">
        <f>SUM(C130:C131)</f>
        <v>138</v>
      </c>
      <c r="D129" s="27">
        <f>SUM(D130:D131)</f>
        <v>138</v>
      </c>
      <c r="E129" s="24">
        <f>SUM(E130:E131)</f>
        <v>0</v>
      </c>
      <c r="F129" s="35">
        <f t="shared" si="7"/>
        <v>1</v>
      </c>
      <c r="G129" s="36">
        <f t="shared" si="8"/>
        <v>0.7299270072992701</v>
      </c>
      <c r="H129" s="34"/>
      <c r="I129" s="34"/>
      <c r="J129" s="34"/>
      <c r="K129" s="34"/>
      <c r="L129" s="34"/>
      <c r="M129" s="34"/>
      <c r="N129" s="34"/>
    </row>
    <row r="130" spans="1:14" s="39" customFormat="1" ht="18" customHeight="1">
      <c r="A130" s="40" t="s">
        <v>240</v>
      </c>
      <c r="B130" s="44">
        <v>88</v>
      </c>
      <c r="C130" s="41">
        <f t="shared" si="9"/>
        <v>78</v>
      </c>
      <c r="D130" s="44">
        <v>78</v>
      </c>
      <c r="E130" s="24"/>
      <c r="F130" s="35">
        <f t="shared" si="7"/>
        <v>-10</v>
      </c>
      <c r="G130" s="36">
        <f t="shared" si="8"/>
        <v>-11.363636363636363</v>
      </c>
      <c r="H130" s="34"/>
      <c r="I130" s="34"/>
      <c r="J130" s="34"/>
      <c r="K130" s="34"/>
      <c r="L130" s="34"/>
      <c r="M130" s="34"/>
      <c r="N130" s="34"/>
    </row>
    <row r="131" spans="1:14" s="39" customFormat="1" ht="18" customHeight="1">
      <c r="A131" s="40" t="s">
        <v>241</v>
      </c>
      <c r="B131" s="44">
        <v>49</v>
      </c>
      <c r="C131" s="41">
        <f t="shared" si="9"/>
        <v>60</v>
      </c>
      <c r="D131" s="44">
        <v>60</v>
      </c>
      <c r="E131" s="24"/>
      <c r="F131" s="35">
        <f t="shared" si="7"/>
        <v>11</v>
      </c>
      <c r="G131" s="36">
        <f t="shared" si="8"/>
        <v>22.448979591836736</v>
      </c>
      <c r="H131" s="34"/>
      <c r="I131" s="34"/>
      <c r="J131" s="34"/>
      <c r="K131" s="34"/>
      <c r="L131" s="34"/>
      <c r="M131" s="34"/>
      <c r="N131" s="34"/>
    </row>
    <row r="132" spans="1:14" s="39" customFormat="1" ht="18" customHeight="1">
      <c r="A132" s="26" t="s">
        <v>242</v>
      </c>
      <c r="B132" s="27">
        <f>SUM(B133:B134)</f>
        <v>538</v>
      </c>
      <c r="C132" s="27">
        <f>SUM(C133:C134)</f>
        <v>626</v>
      </c>
      <c r="D132" s="27">
        <f>SUM(D133:D134)</f>
        <v>626</v>
      </c>
      <c r="E132" s="24">
        <f>SUM(E133:E134)</f>
        <v>0</v>
      </c>
      <c r="F132" s="35">
        <f t="shared" si="7"/>
        <v>88</v>
      </c>
      <c r="G132" s="36">
        <f t="shared" si="8"/>
        <v>16.356877323420075</v>
      </c>
      <c r="H132" s="34"/>
      <c r="I132" s="34"/>
      <c r="J132" s="34"/>
      <c r="K132" s="34"/>
      <c r="L132" s="34"/>
      <c r="M132" s="34"/>
      <c r="N132" s="34"/>
    </row>
    <row r="133" spans="1:14" s="39" customFormat="1" ht="18" customHeight="1">
      <c r="A133" s="40" t="s">
        <v>243</v>
      </c>
      <c r="B133" s="44">
        <v>474</v>
      </c>
      <c r="C133" s="41">
        <f t="shared" si="9"/>
        <v>556</v>
      </c>
      <c r="D133" s="44">
        <v>556</v>
      </c>
      <c r="E133" s="24"/>
      <c r="F133" s="35">
        <f t="shared" si="7"/>
        <v>82</v>
      </c>
      <c r="G133" s="36">
        <f t="shared" si="8"/>
        <v>17.29957805907173</v>
      </c>
      <c r="H133" s="34"/>
      <c r="I133" s="34"/>
      <c r="J133" s="34"/>
      <c r="K133" s="34"/>
      <c r="L133" s="34"/>
      <c r="M133" s="34"/>
      <c r="N133" s="34"/>
    </row>
    <row r="134" spans="1:14" s="39" customFormat="1" ht="18" customHeight="1">
      <c r="A134" s="40" t="s">
        <v>244</v>
      </c>
      <c r="B134" s="44">
        <v>64</v>
      </c>
      <c r="C134" s="41">
        <f t="shared" si="9"/>
        <v>70</v>
      </c>
      <c r="D134" s="44">
        <v>70</v>
      </c>
      <c r="E134" s="24"/>
      <c r="F134" s="35">
        <f t="shared" si="7"/>
        <v>6</v>
      </c>
      <c r="G134" s="36">
        <f t="shared" si="8"/>
        <v>9.375</v>
      </c>
      <c r="H134" s="34"/>
      <c r="I134" s="34"/>
      <c r="J134" s="34"/>
      <c r="K134" s="34"/>
      <c r="L134" s="34"/>
      <c r="M134" s="34"/>
      <c r="N134" s="34"/>
    </row>
    <row r="135" spans="1:14" s="39" customFormat="1" ht="18" customHeight="1">
      <c r="A135" s="23" t="s">
        <v>245</v>
      </c>
      <c r="B135" s="27">
        <f>B136</f>
        <v>360</v>
      </c>
      <c r="C135" s="27">
        <f>C136</f>
        <v>100</v>
      </c>
      <c r="D135" s="27">
        <f>D136</f>
        <v>100</v>
      </c>
      <c r="E135" s="24">
        <f>E136</f>
        <v>0</v>
      </c>
      <c r="F135" s="35">
        <f t="shared" si="7"/>
        <v>-260</v>
      </c>
      <c r="G135" s="36">
        <f t="shared" si="8"/>
        <v>-72.22222222222221</v>
      </c>
      <c r="H135" s="34"/>
      <c r="I135" s="34"/>
      <c r="J135" s="34"/>
      <c r="K135" s="34"/>
      <c r="L135" s="34"/>
      <c r="M135" s="34"/>
      <c r="N135" s="34"/>
    </row>
    <row r="136" spans="1:14" s="39" customFormat="1" ht="18" customHeight="1">
      <c r="A136" s="51" t="s">
        <v>246</v>
      </c>
      <c r="B136" s="44">
        <v>360</v>
      </c>
      <c r="C136" s="41">
        <f t="shared" si="9"/>
        <v>100</v>
      </c>
      <c r="D136" s="44">
        <v>100</v>
      </c>
      <c r="E136" s="24"/>
      <c r="F136" s="35">
        <f aca="true" t="shared" si="10" ref="F136:F154">D136-B136</f>
        <v>-260</v>
      </c>
      <c r="G136" s="36">
        <f aca="true" t="shared" si="11" ref="G136:G151">IF(B136=0,0,F136/B136*100)</f>
        <v>-72.22222222222221</v>
      </c>
      <c r="H136" s="34"/>
      <c r="I136" s="34"/>
      <c r="J136" s="34"/>
      <c r="K136" s="34"/>
      <c r="L136" s="34"/>
      <c r="M136" s="34"/>
      <c r="N136" s="34"/>
    </row>
    <row r="137" spans="1:14" s="39" customFormat="1" ht="18" customHeight="1">
      <c r="A137" s="23" t="s">
        <v>247</v>
      </c>
      <c r="B137" s="27">
        <f>SUM(B138:B138)</f>
        <v>334</v>
      </c>
      <c r="C137" s="27">
        <f>SUM(C138:C138)</f>
        <v>524</v>
      </c>
      <c r="D137" s="27">
        <f>SUM(D138:D138)</f>
        <v>524</v>
      </c>
      <c r="E137" s="24">
        <f>SUM(E138:E138)</f>
        <v>0</v>
      </c>
      <c r="F137" s="35">
        <f t="shared" si="10"/>
        <v>190</v>
      </c>
      <c r="G137" s="36">
        <f t="shared" si="11"/>
        <v>56.886227544910184</v>
      </c>
      <c r="H137" s="34"/>
      <c r="I137" s="34"/>
      <c r="J137" s="34"/>
      <c r="K137" s="34"/>
      <c r="L137" s="34"/>
      <c r="M137" s="34"/>
      <c r="N137" s="34"/>
    </row>
    <row r="138" spans="1:14" s="39" customFormat="1" ht="18" customHeight="1">
      <c r="A138" s="40" t="s">
        <v>248</v>
      </c>
      <c r="B138" s="41">
        <v>334</v>
      </c>
      <c r="C138" s="41">
        <f t="shared" si="9"/>
        <v>524</v>
      </c>
      <c r="D138" s="41">
        <v>524</v>
      </c>
      <c r="E138" s="24"/>
      <c r="F138" s="35">
        <f t="shared" si="10"/>
        <v>190</v>
      </c>
      <c r="G138" s="36">
        <f t="shared" si="11"/>
        <v>56.886227544910184</v>
      </c>
      <c r="H138" s="34"/>
      <c r="I138" s="34"/>
      <c r="J138" s="34"/>
      <c r="K138" s="34"/>
      <c r="L138" s="34"/>
      <c r="M138" s="34"/>
      <c r="N138" s="34"/>
    </row>
    <row r="139" spans="1:14" s="39" customFormat="1" ht="18" customHeight="1">
      <c r="A139" s="34" t="s">
        <v>249</v>
      </c>
      <c r="B139" s="41">
        <v>625</v>
      </c>
      <c r="C139" s="41">
        <f t="shared" si="9"/>
        <v>600</v>
      </c>
      <c r="D139" s="41">
        <v>600</v>
      </c>
      <c r="E139" s="24"/>
      <c r="F139" s="35">
        <f t="shared" si="10"/>
        <v>-25</v>
      </c>
      <c r="G139" s="36">
        <f t="shared" si="11"/>
        <v>-4</v>
      </c>
      <c r="H139" s="34"/>
      <c r="I139" s="34"/>
      <c r="J139" s="34"/>
      <c r="K139" s="34"/>
      <c r="L139" s="34"/>
      <c r="M139" s="34"/>
      <c r="N139" s="34"/>
    </row>
    <row r="140" spans="1:14" s="39" customFormat="1" ht="18" customHeight="1">
      <c r="A140" s="34" t="s">
        <v>250</v>
      </c>
      <c r="B140" s="41">
        <v>9</v>
      </c>
      <c r="C140" s="41">
        <f t="shared" si="9"/>
        <v>587</v>
      </c>
      <c r="D140" s="41">
        <v>587</v>
      </c>
      <c r="E140" s="24"/>
      <c r="F140" s="35">
        <f t="shared" si="10"/>
        <v>578</v>
      </c>
      <c r="G140" s="36">
        <f>IF(B140=0,0,F140/B140*100)</f>
        <v>6422.222222222223</v>
      </c>
      <c r="H140" s="34"/>
      <c r="I140" s="34"/>
      <c r="J140" s="34"/>
      <c r="K140" s="34"/>
      <c r="L140" s="34"/>
      <c r="M140" s="34"/>
      <c r="N140" s="34"/>
    </row>
    <row r="141" spans="1:14" s="39" customFormat="1" ht="18" customHeight="1">
      <c r="A141" s="34" t="s">
        <v>251</v>
      </c>
      <c r="B141" s="27">
        <f>SUM(B142:B144)</f>
        <v>6427</v>
      </c>
      <c r="C141" s="27">
        <f>SUM(C142:C144)</f>
        <v>7704</v>
      </c>
      <c r="D141" s="27">
        <f>SUM(D142:D144)</f>
        <v>7704</v>
      </c>
      <c r="E141" s="24">
        <f>SUM(E142:E144)</f>
        <v>0</v>
      </c>
      <c r="F141" s="35">
        <f t="shared" si="10"/>
        <v>1277</v>
      </c>
      <c r="G141" s="36">
        <f t="shared" si="11"/>
        <v>19.869301384782947</v>
      </c>
      <c r="H141" s="34"/>
      <c r="I141" s="34"/>
      <c r="J141" s="34"/>
      <c r="K141" s="34"/>
      <c r="L141" s="34"/>
      <c r="M141" s="34"/>
      <c r="N141" s="34"/>
    </row>
    <row r="142" spans="1:14" s="39" customFormat="1" ht="18" customHeight="1">
      <c r="A142" s="40" t="s">
        <v>252</v>
      </c>
      <c r="B142" s="41">
        <v>6327</v>
      </c>
      <c r="C142" s="41">
        <f t="shared" si="9"/>
        <v>7304</v>
      </c>
      <c r="D142" s="41">
        <v>7304</v>
      </c>
      <c r="E142" s="24"/>
      <c r="F142" s="35">
        <f t="shared" si="10"/>
        <v>977</v>
      </c>
      <c r="G142" s="36">
        <f t="shared" si="11"/>
        <v>15.441757547020703</v>
      </c>
      <c r="H142" s="34"/>
      <c r="I142" s="34"/>
      <c r="J142" s="34"/>
      <c r="K142" s="34"/>
      <c r="L142" s="34"/>
      <c r="M142" s="34"/>
      <c r="N142" s="34"/>
    </row>
    <row r="143" spans="1:14" s="39" customFormat="1" ht="18" customHeight="1">
      <c r="A143" s="40" t="s">
        <v>253</v>
      </c>
      <c r="B143" s="41">
        <v>100</v>
      </c>
      <c r="C143" s="41">
        <f t="shared" si="9"/>
        <v>400</v>
      </c>
      <c r="D143" s="41">
        <v>400</v>
      </c>
      <c r="E143" s="24"/>
      <c r="F143" s="35">
        <f t="shared" si="10"/>
        <v>300</v>
      </c>
      <c r="G143" s="36">
        <f t="shared" si="11"/>
        <v>300</v>
      </c>
      <c r="H143" s="34"/>
      <c r="I143" s="34"/>
      <c r="J143" s="34"/>
      <c r="K143" s="34"/>
      <c r="L143" s="34"/>
      <c r="M143" s="34"/>
      <c r="N143" s="34"/>
    </row>
    <row r="144" spans="1:14" s="39" customFormat="1" ht="18" customHeight="1">
      <c r="A144" s="40" t="s">
        <v>254</v>
      </c>
      <c r="B144" s="41">
        <v>0</v>
      </c>
      <c r="C144" s="41">
        <f t="shared" si="9"/>
        <v>0</v>
      </c>
      <c r="D144" s="41"/>
      <c r="E144" s="24"/>
      <c r="F144" s="35">
        <f t="shared" si="10"/>
        <v>0</v>
      </c>
      <c r="G144" s="36">
        <f>IF(B144=0,0,F144/B144*100)</f>
        <v>0</v>
      </c>
      <c r="H144" s="34"/>
      <c r="I144" s="34"/>
      <c r="J144" s="34"/>
      <c r="K144" s="34"/>
      <c r="L144" s="34"/>
      <c r="M144" s="34"/>
      <c r="N144" s="34"/>
    </row>
    <row r="145" spans="1:14" s="39" customFormat="1" ht="18" customHeight="1">
      <c r="A145" s="52" t="s">
        <v>255</v>
      </c>
      <c r="B145" s="24">
        <f>SUM(B5,B30,B31,B36,B42,B53,B61,B68,B86,B94,B100,B112,B121,B124,B129,B132,B135,B137,B139:B141)</f>
        <v>112283</v>
      </c>
      <c r="C145" s="24">
        <f>SUM(C5,C30,C31,C36,C42,C53,C61,C68,C86,C94,C100,C112,C121,C124,C129,C132,C135,C137,C139:C141)</f>
        <v>147615</v>
      </c>
      <c r="D145" s="24">
        <f>SUM(D5,D30,D31,D36,D42,D53,D61,D68,D86,D94,D100,D112,D121,D124,D129,D132,D135,D137,D139:D141)</f>
        <v>115047</v>
      </c>
      <c r="E145" s="24">
        <f>SUM(E5,E30,E31,E36,E42,E53,E61,E68,E86,E94,E100,E112,E121,E124,E129,E132,E135,E137,E139:E141)</f>
        <v>32568</v>
      </c>
      <c r="F145" s="35">
        <f t="shared" si="10"/>
        <v>2764</v>
      </c>
      <c r="G145" s="36">
        <f t="shared" si="11"/>
        <v>2.461637113365336</v>
      </c>
      <c r="H145" s="53" t="s">
        <v>255</v>
      </c>
      <c r="I145" s="24">
        <f>SUM(I5:I15)</f>
        <v>112283</v>
      </c>
      <c r="J145" s="24">
        <f>SUM(J5:J15)</f>
        <v>147615</v>
      </c>
      <c r="K145" s="24">
        <f>SUM(K5:K15)</f>
        <v>115047</v>
      </c>
      <c r="L145" s="24">
        <f>SUM(L5:L15)</f>
        <v>32568</v>
      </c>
      <c r="M145" s="24">
        <f>K145-I145</f>
        <v>2764</v>
      </c>
      <c r="N145" s="38">
        <f aca="true" t="shared" si="12" ref="N145:N154">IF(I145=0,0,M145/I145*100)</f>
        <v>2.461637113365336</v>
      </c>
    </row>
    <row r="146" spans="1:14" s="39" customFormat="1" ht="18" customHeight="1">
      <c r="A146" s="34"/>
      <c r="B146" s="44"/>
      <c r="C146" s="27"/>
      <c r="D146" s="44"/>
      <c r="E146" s="24"/>
      <c r="F146" s="35">
        <f t="shared" si="10"/>
        <v>0</v>
      </c>
      <c r="G146" s="36">
        <f t="shared" si="11"/>
        <v>0</v>
      </c>
      <c r="H146" s="34"/>
      <c r="I146" s="34"/>
      <c r="J146" s="27"/>
      <c r="K146" s="34"/>
      <c r="L146" s="34"/>
      <c r="M146" s="24"/>
      <c r="N146" s="38">
        <f t="shared" si="12"/>
        <v>0</v>
      </c>
    </row>
    <row r="147" spans="1:14" s="39" customFormat="1" ht="18" customHeight="1">
      <c r="A147" s="54" t="s">
        <v>256</v>
      </c>
      <c r="B147" s="35">
        <f>B148+B149</f>
        <v>2350</v>
      </c>
      <c r="C147" s="24">
        <f>SUM(C148:C149)</f>
        <v>2700</v>
      </c>
      <c r="D147" s="35">
        <f>D148+D149</f>
        <v>2700</v>
      </c>
      <c r="E147" s="24">
        <f>E148+E149</f>
        <v>0</v>
      </c>
      <c r="F147" s="35">
        <f t="shared" si="10"/>
        <v>350</v>
      </c>
      <c r="G147" s="36">
        <f t="shared" si="11"/>
        <v>14.893617021276595</v>
      </c>
      <c r="H147" s="54" t="s">
        <v>256</v>
      </c>
      <c r="I147" s="35">
        <f>I148+I149</f>
        <v>2350</v>
      </c>
      <c r="J147" s="35">
        <f>J148+J149</f>
        <v>2700</v>
      </c>
      <c r="K147" s="35">
        <f>K148+K149</f>
        <v>2700</v>
      </c>
      <c r="L147" s="35">
        <f>L148+L149</f>
        <v>0</v>
      </c>
      <c r="M147" s="35">
        <f>K147-I147</f>
        <v>350</v>
      </c>
      <c r="N147" s="38">
        <f t="shared" si="12"/>
        <v>14.893617021276595</v>
      </c>
    </row>
    <row r="148" spans="1:14" s="39" customFormat="1" ht="18" customHeight="1">
      <c r="A148" s="55" t="s">
        <v>257</v>
      </c>
      <c r="B148" s="37">
        <v>100</v>
      </c>
      <c r="C148" s="41">
        <f>SUM(D148:E148)</f>
        <v>100</v>
      </c>
      <c r="D148" s="37">
        <v>100</v>
      </c>
      <c r="E148" s="24"/>
      <c r="F148" s="35">
        <f t="shared" si="10"/>
        <v>0</v>
      </c>
      <c r="G148" s="36">
        <f t="shared" si="11"/>
        <v>0</v>
      </c>
      <c r="H148" s="55" t="s">
        <v>258</v>
      </c>
      <c r="I148" s="37">
        <v>100</v>
      </c>
      <c r="J148" s="37">
        <f>SUM(K148:L148)</f>
        <v>100</v>
      </c>
      <c r="K148" s="37">
        <v>100</v>
      </c>
      <c r="L148" s="37"/>
      <c r="M148" s="35">
        <f>K148-I148</f>
        <v>0</v>
      </c>
      <c r="N148" s="38">
        <f t="shared" si="12"/>
        <v>0</v>
      </c>
    </row>
    <row r="149" spans="1:14" s="39" customFormat="1" ht="18" customHeight="1">
      <c r="A149" s="55" t="s">
        <v>259</v>
      </c>
      <c r="B149" s="37">
        <v>2250</v>
      </c>
      <c r="C149" s="41">
        <f>SUM(D149:E149)</f>
        <v>2600</v>
      </c>
      <c r="D149" s="37">
        <v>2600</v>
      </c>
      <c r="E149" s="24"/>
      <c r="F149" s="35">
        <f t="shared" si="10"/>
        <v>350</v>
      </c>
      <c r="G149" s="36">
        <f t="shared" si="11"/>
        <v>15.555555555555555</v>
      </c>
      <c r="H149" s="55" t="s">
        <v>259</v>
      </c>
      <c r="I149" s="37">
        <v>2250</v>
      </c>
      <c r="J149" s="37">
        <f>SUM(K149:L149)</f>
        <v>2600</v>
      </c>
      <c r="K149" s="37">
        <v>2600</v>
      </c>
      <c r="L149" s="37"/>
      <c r="M149" s="35">
        <f>K149-I149</f>
        <v>350</v>
      </c>
      <c r="N149" s="38">
        <f t="shared" si="12"/>
        <v>15.555555555555555</v>
      </c>
    </row>
    <row r="150" spans="1:14" s="39" customFormat="1" ht="18" customHeight="1">
      <c r="A150" s="55"/>
      <c r="B150" s="37"/>
      <c r="C150" s="41">
        <f>SUM(D150:E150)</f>
        <v>0</v>
      </c>
      <c r="D150" s="37"/>
      <c r="E150" s="24"/>
      <c r="F150" s="35">
        <f t="shared" si="10"/>
        <v>0</v>
      </c>
      <c r="G150" s="36">
        <f t="shared" si="11"/>
        <v>0</v>
      </c>
      <c r="H150" s="56"/>
      <c r="I150" s="37"/>
      <c r="J150" s="37"/>
      <c r="K150" s="37"/>
      <c r="L150" s="37"/>
      <c r="M150" s="35">
        <f>K150-I150</f>
        <v>0</v>
      </c>
      <c r="N150" s="38">
        <f t="shared" si="12"/>
        <v>0</v>
      </c>
    </row>
    <row r="151" spans="1:14" s="39" customFormat="1" ht="18" customHeight="1">
      <c r="A151" s="55" t="s">
        <v>260</v>
      </c>
      <c r="B151" s="37">
        <v>100</v>
      </c>
      <c r="C151" s="41">
        <f>SUM(D151:E151)</f>
        <v>0</v>
      </c>
      <c r="D151" s="37"/>
      <c r="E151" s="24"/>
      <c r="F151" s="35">
        <f t="shared" si="10"/>
        <v>-100</v>
      </c>
      <c r="G151" s="36">
        <f t="shared" si="11"/>
        <v>-100</v>
      </c>
      <c r="H151" s="55" t="s">
        <v>260</v>
      </c>
      <c r="I151" s="37">
        <v>100</v>
      </c>
      <c r="J151" s="37">
        <f>SUM(K151:L151)</f>
        <v>0</v>
      </c>
      <c r="K151" s="37"/>
      <c r="L151" s="37"/>
      <c r="M151" s="35">
        <f>K151-I151</f>
        <v>-100</v>
      </c>
      <c r="N151" s="38">
        <f t="shared" si="12"/>
        <v>-100</v>
      </c>
    </row>
    <row r="152" spans="1:14" s="39" customFormat="1" ht="18" customHeight="1">
      <c r="A152" s="57" t="s">
        <v>261</v>
      </c>
      <c r="B152" s="34"/>
      <c r="C152" s="27"/>
      <c r="D152" s="34"/>
      <c r="E152" s="24"/>
      <c r="F152" s="35">
        <f t="shared" si="10"/>
        <v>0</v>
      </c>
      <c r="G152" s="36">
        <f>IF(B152=0,0,F152/B152*100)</f>
        <v>0</v>
      </c>
      <c r="H152" s="57" t="s">
        <v>261</v>
      </c>
      <c r="I152" s="57"/>
      <c r="J152" s="27"/>
      <c r="K152" s="57"/>
      <c r="L152" s="57"/>
      <c r="M152" s="57"/>
      <c r="N152" s="38">
        <f t="shared" si="12"/>
        <v>0</v>
      </c>
    </row>
    <row r="153" spans="1:14" s="39" customFormat="1" ht="18" customHeight="1">
      <c r="A153" s="57"/>
      <c r="B153" s="34"/>
      <c r="C153" s="27"/>
      <c r="D153" s="34"/>
      <c r="E153" s="24"/>
      <c r="F153" s="35">
        <f t="shared" si="10"/>
        <v>0</v>
      </c>
      <c r="G153" s="36">
        <f>IF(B153=0,0,F153/B153*100)</f>
        <v>0</v>
      </c>
      <c r="H153" s="57"/>
      <c r="I153" s="57"/>
      <c r="J153" s="27"/>
      <c r="K153" s="57"/>
      <c r="L153" s="57"/>
      <c r="M153" s="57"/>
      <c r="N153" s="38">
        <f t="shared" si="12"/>
        <v>0</v>
      </c>
    </row>
    <row r="154" spans="1:14" s="39" customFormat="1" ht="18" customHeight="1">
      <c r="A154" s="71" t="s">
        <v>263</v>
      </c>
      <c r="B154" s="41">
        <f>B145+B147+B151</f>
        <v>114733</v>
      </c>
      <c r="C154" s="24">
        <f>SUM(C145,C147,C151,C152)</f>
        <v>150315</v>
      </c>
      <c r="D154" s="41">
        <f>D145+D147+D151</f>
        <v>117747</v>
      </c>
      <c r="E154" s="24">
        <f>E145+E147+E151</f>
        <v>32568</v>
      </c>
      <c r="F154" s="35">
        <f t="shared" si="10"/>
        <v>3014</v>
      </c>
      <c r="G154" s="36">
        <f>IF(B154=0,0,F154/B154*100)</f>
        <v>2.6269687012455005</v>
      </c>
      <c r="H154" s="71" t="s">
        <v>263</v>
      </c>
      <c r="I154" s="58">
        <f>I145+I147+I151</f>
        <v>114733</v>
      </c>
      <c r="J154" s="37">
        <f>SUM(J145,J147,J151,J152)</f>
        <v>150315</v>
      </c>
      <c r="K154" s="58">
        <f>K145+K147+K151</f>
        <v>117747</v>
      </c>
      <c r="L154" s="58">
        <f>L145+L147+L151</f>
        <v>32568</v>
      </c>
      <c r="M154" s="24">
        <f>K154-I154</f>
        <v>3014</v>
      </c>
      <c r="N154" s="38">
        <f t="shared" si="12"/>
        <v>2.6269687012455005</v>
      </c>
    </row>
    <row r="155" spans="1:14" s="39" customFormat="1" ht="18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s="39" customFormat="1" ht="18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s="39" customFormat="1" ht="18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s="39" customFormat="1" ht="18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s="39" customFormat="1" ht="18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s="39" customFormat="1" ht="18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s="39" customFormat="1" ht="18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s="39" customFormat="1" ht="18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s="39" customFormat="1" ht="18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s="39" customFormat="1" ht="18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s="39" customFormat="1" ht="18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s="39" customFormat="1" ht="18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s="39" customFormat="1" ht="18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s="39" customFormat="1" ht="18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s="39" customFormat="1" ht="18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s="39" customFormat="1" ht="18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s="39" customFormat="1" ht="18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s="39" customFormat="1" ht="18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s="39" customFormat="1" ht="18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s="39" customFormat="1" ht="18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s="39" customFormat="1" ht="18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s="39" customFormat="1" ht="18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s="39" customFormat="1" ht="18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1">
    <mergeCell ref="M3:M4"/>
    <mergeCell ref="N3:N4"/>
    <mergeCell ref="A1:N1"/>
    <mergeCell ref="A3:A4"/>
    <mergeCell ref="B3:B4"/>
    <mergeCell ref="C3:E3"/>
    <mergeCell ref="F3:F4"/>
    <mergeCell ref="G3:G4"/>
    <mergeCell ref="H3:H4"/>
    <mergeCell ref="I3:I4"/>
    <mergeCell ref="J3:L3"/>
  </mergeCells>
  <printOptions horizontalCentered="1"/>
  <pageMargins left="0.35433070866141736" right="0.35433070866141736" top="0.3937007874015748" bottom="0.3937007874015748" header="0" footer="0.11811023622047245"/>
  <pageSetup firstPageNumber="2" useFirstPageNumber="1"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8" sqref="D28"/>
    </sheetView>
  </sheetViews>
  <sheetFormatPr defaultColWidth="9.140625" defaultRowHeight="12"/>
  <cols>
    <col min="1" max="1" width="23.8515625" style="29" customWidth="1"/>
    <col min="2" max="2" width="14.00390625" style="15" customWidth="1"/>
    <col min="3" max="3" width="14.28125" style="15" customWidth="1"/>
    <col min="4" max="4" width="13.28125" style="15" customWidth="1"/>
    <col min="5" max="5" width="11.28125" style="15" customWidth="1"/>
    <col min="6" max="6" width="6.57421875" style="15" customWidth="1"/>
    <col min="7" max="8" width="12.28125" style="15" customWidth="1"/>
    <col min="9" max="9" width="6.28125" style="15" customWidth="1"/>
    <col min="10" max="10" width="13.00390625" style="15" bestFit="1" customWidth="1"/>
    <col min="11" max="11" width="12.421875" style="15" customWidth="1"/>
    <col min="12" max="12" width="15.57421875" style="15" customWidth="1"/>
    <col min="13" max="13" width="15.8515625" style="15" bestFit="1" customWidth="1"/>
    <col min="14" max="16384" width="9.140625" style="15" customWidth="1"/>
  </cols>
  <sheetData>
    <row r="1" spans="1:12" ht="21.75" customHeight="1">
      <c r="A1" s="80" t="s">
        <v>264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 customHeight="1">
      <c r="A2" s="16" t="s">
        <v>70</v>
      </c>
      <c r="B2" s="17"/>
      <c r="C2" s="17"/>
      <c r="D2" s="81"/>
      <c r="E2" s="82"/>
      <c r="F2" s="17"/>
      <c r="G2" s="17"/>
      <c r="H2" s="17"/>
      <c r="I2" s="17"/>
      <c r="J2" s="17"/>
      <c r="K2" s="17"/>
      <c r="L2" s="18" t="s">
        <v>71</v>
      </c>
    </row>
    <row r="3" spans="1:12" ht="27" customHeight="1">
      <c r="A3" s="19" t="s">
        <v>72</v>
      </c>
      <c r="B3" s="20" t="s">
        <v>73</v>
      </c>
      <c r="C3" s="20" t="s">
        <v>74</v>
      </c>
      <c r="D3" s="20" t="s">
        <v>75</v>
      </c>
      <c r="E3" s="20" t="s">
        <v>76</v>
      </c>
      <c r="F3" s="20" t="s">
        <v>77</v>
      </c>
      <c r="G3" s="20" t="s">
        <v>78</v>
      </c>
      <c r="H3" s="21" t="s">
        <v>79</v>
      </c>
      <c r="I3" s="20" t="s">
        <v>80</v>
      </c>
      <c r="J3" s="20" t="s">
        <v>81</v>
      </c>
      <c r="K3" s="20" t="s">
        <v>82</v>
      </c>
      <c r="L3" s="22" t="s">
        <v>83</v>
      </c>
    </row>
    <row r="4" spans="1:13" ht="19.5" customHeight="1">
      <c r="A4" s="23" t="s">
        <v>84</v>
      </c>
      <c r="B4" s="24">
        <v>58203605</v>
      </c>
      <c r="C4" s="24">
        <v>83436163</v>
      </c>
      <c r="D4" s="24">
        <v>16926497</v>
      </c>
      <c r="E4" s="24">
        <v>1000000</v>
      </c>
      <c r="F4" s="24"/>
      <c r="G4" s="24"/>
      <c r="H4" s="24"/>
      <c r="I4" s="24"/>
      <c r="J4" s="24">
        <v>700000</v>
      </c>
      <c r="K4" s="24">
        <v>750000</v>
      </c>
      <c r="L4" s="24">
        <f>SUM(B4:K4)</f>
        <v>161016265</v>
      </c>
      <c r="M4" s="25"/>
    </row>
    <row r="5" spans="1:13" ht="19.5" customHeight="1">
      <c r="A5" s="23" t="s">
        <v>85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>
        <f aca="true" t="shared" si="0" ref="L5:L25">SUM(B5:K5)</f>
        <v>0</v>
      </c>
      <c r="M5" s="25"/>
    </row>
    <row r="6" spans="1:13" ht="19.5" customHeight="1">
      <c r="A6" s="23" t="s">
        <v>20</v>
      </c>
      <c r="B6" s="24">
        <v>710785</v>
      </c>
      <c r="C6" s="24">
        <v>1190000</v>
      </c>
      <c r="D6" s="24">
        <v>26691</v>
      </c>
      <c r="E6" s="24"/>
      <c r="F6" s="24"/>
      <c r="G6" s="24"/>
      <c r="H6" s="24"/>
      <c r="I6" s="24"/>
      <c r="J6" s="24">
        <v>2500000</v>
      </c>
      <c r="K6" s="24"/>
      <c r="L6" s="24">
        <f t="shared" si="0"/>
        <v>4427476</v>
      </c>
      <c r="M6" s="25"/>
    </row>
    <row r="7" spans="1:13" ht="19.5" customHeight="1">
      <c r="A7" s="23" t="s">
        <v>22</v>
      </c>
      <c r="B7" s="24">
        <v>32036428</v>
      </c>
      <c r="C7" s="24">
        <v>25960000</v>
      </c>
      <c r="D7" s="24">
        <v>2226196</v>
      </c>
      <c r="E7" s="24"/>
      <c r="F7" s="24"/>
      <c r="G7" s="24"/>
      <c r="H7" s="24"/>
      <c r="I7" s="24"/>
      <c r="J7" s="24"/>
      <c r="K7" s="24"/>
      <c r="L7" s="24">
        <f t="shared" si="0"/>
        <v>60222624</v>
      </c>
      <c r="M7" s="25"/>
    </row>
    <row r="8" spans="1:13" ht="19.5" customHeight="1">
      <c r="A8" s="23" t="s">
        <v>25</v>
      </c>
      <c r="B8" s="24">
        <v>192719248</v>
      </c>
      <c r="C8" s="24">
        <v>125429710</v>
      </c>
      <c r="D8" s="24">
        <v>16060718</v>
      </c>
      <c r="E8" s="24"/>
      <c r="F8" s="24"/>
      <c r="G8" s="24">
        <v>500000</v>
      </c>
      <c r="H8" s="24">
        <v>1250000</v>
      </c>
      <c r="I8" s="24"/>
      <c r="J8" s="24">
        <v>4770000</v>
      </c>
      <c r="K8" s="24">
        <v>700000</v>
      </c>
      <c r="L8" s="24">
        <f t="shared" si="0"/>
        <v>341429676</v>
      </c>
      <c r="M8" s="25"/>
    </row>
    <row r="9" spans="1:13" ht="19.5" customHeight="1">
      <c r="A9" s="23" t="s">
        <v>28</v>
      </c>
      <c r="B9" s="24">
        <v>530458</v>
      </c>
      <c r="C9" s="24">
        <v>8560000</v>
      </c>
      <c r="D9" s="24">
        <v>26390</v>
      </c>
      <c r="E9" s="24"/>
      <c r="F9" s="24"/>
      <c r="G9" s="24"/>
      <c r="H9" s="24"/>
      <c r="I9" s="24"/>
      <c r="J9" s="24">
        <v>2500000</v>
      </c>
      <c r="K9" s="24"/>
      <c r="L9" s="24">
        <f t="shared" si="0"/>
        <v>11616848</v>
      </c>
      <c r="M9" s="25"/>
    </row>
    <row r="10" spans="1:13" ht="19.5" customHeight="1">
      <c r="A10" s="23" t="s">
        <v>31</v>
      </c>
      <c r="B10" s="24">
        <v>12069985</v>
      </c>
      <c r="C10" s="24">
        <v>3848680</v>
      </c>
      <c r="D10" s="24">
        <v>324835</v>
      </c>
      <c r="E10" s="24"/>
      <c r="F10" s="24"/>
      <c r="G10" s="24">
        <v>700000</v>
      </c>
      <c r="H10" s="24">
        <v>2000000</v>
      </c>
      <c r="I10" s="24"/>
      <c r="J10" s="24">
        <v>1780000</v>
      </c>
      <c r="K10" s="24">
        <v>1900000</v>
      </c>
      <c r="L10" s="24">
        <f t="shared" si="0"/>
        <v>22623500</v>
      </c>
      <c r="M10" s="25"/>
    </row>
    <row r="11" spans="1:13" ht="19.5" customHeight="1">
      <c r="A11" s="23" t="s">
        <v>34</v>
      </c>
      <c r="B11" s="24">
        <v>6163676</v>
      </c>
      <c r="C11" s="24">
        <v>2047102</v>
      </c>
      <c r="D11" s="24">
        <v>155273612</v>
      </c>
      <c r="E11" s="24"/>
      <c r="F11" s="24"/>
      <c r="G11" s="24"/>
      <c r="H11" s="24"/>
      <c r="I11" s="24"/>
      <c r="J11" s="24"/>
      <c r="K11" s="24">
        <v>10000</v>
      </c>
      <c r="L11" s="24">
        <f t="shared" si="0"/>
        <v>163494390</v>
      </c>
      <c r="M11" s="25"/>
    </row>
    <row r="12" spans="1:13" ht="19.5" customHeight="1">
      <c r="A12" s="23" t="s">
        <v>66</v>
      </c>
      <c r="B12" s="24">
        <v>10951912</v>
      </c>
      <c r="C12" s="24">
        <v>7340141</v>
      </c>
      <c r="D12" s="24">
        <v>41997215</v>
      </c>
      <c r="E12" s="24"/>
      <c r="F12" s="24"/>
      <c r="G12" s="24">
        <v>360000</v>
      </c>
      <c r="H12" s="24"/>
      <c r="I12" s="24"/>
      <c r="J12" s="24"/>
      <c r="K12" s="24"/>
      <c r="L12" s="24">
        <f t="shared" si="0"/>
        <v>60649268</v>
      </c>
      <c r="M12" s="25"/>
    </row>
    <row r="13" spans="1:13" ht="19.5" customHeight="1">
      <c r="A13" s="23" t="s">
        <v>86</v>
      </c>
      <c r="B13" s="24">
        <v>1802181</v>
      </c>
      <c r="C13" s="24">
        <v>11275000</v>
      </c>
      <c r="D13" s="24">
        <v>78265</v>
      </c>
      <c r="E13" s="24"/>
      <c r="F13" s="24"/>
      <c r="G13" s="24"/>
      <c r="H13" s="24"/>
      <c r="I13" s="24"/>
      <c r="J13" s="24">
        <v>5100000</v>
      </c>
      <c r="K13" s="24"/>
      <c r="L13" s="24">
        <f t="shared" si="0"/>
        <v>18255446</v>
      </c>
      <c r="M13" s="25"/>
    </row>
    <row r="14" spans="1:13" ht="19.5" customHeight="1">
      <c r="A14" s="23" t="s">
        <v>67</v>
      </c>
      <c r="B14" s="24">
        <v>10279119</v>
      </c>
      <c r="C14" s="24">
        <v>9155000</v>
      </c>
      <c r="D14" s="24">
        <v>901935</v>
      </c>
      <c r="E14" s="24"/>
      <c r="F14" s="24"/>
      <c r="G14" s="24">
        <v>90000</v>
      </c>
      <c r="H14" s="24">
        <v>10000000</v>
      </c>
      <c r="I14" s="24"/>
      <c r="J14" s="24">
        <v>96780000</v>
      </c>
      <c r="K14" s="24"/>
      <c r="L14" s="24">
        <f t="shared" si="0"/>
        <v>127206054</v>
      </c>
      <c r="M14" s="25"/>
    </row>
    <row r="15" spans="1:13" ht="19.5" customHeight="1">
      <c r="A15" s="23" t="s">
        <v>68</v>
      </c>
      <c r="B15" s="24">
        <v>20131334</v>
      </c>
      <c r="C15" s="24">
        <v>15999820</v>
      </c>
      <c r="D15" s="24">
        <v>18066040</v>
      </c>
      <c r="E15" s="24"/>
      <c r="F15" s="24"/>
      <c r="G15" s="24">
        <v>11164800</v>
      </c>
      <c r="H15" s="24">
        <v>3000000</v>
      </c>
      <c r="I15" s="24"/>
      <c r="J15" s="24">
        <v>1200000</v>
      </c>
      <c r="K15" s="24">
        <v>685000</v>
      </c>
      <c r="L15" s="24">
        <f t="shared" si="0"/>
        <v>70246994</v>
      </c>
      <c r="M15" s="25"/>
    </row>
    <row r="16" spans="1:13" ht="19.5" customHeight="1">
      <c r="A16" s="23" t="s">
        <v>69</v>
      </c>
      <c r="B16" s="24">
        <v>1504186</v>
      </c>
      <c r="C16" s="24">
        <v>1653000</v>
      </c>
      <c r="D16" s="24">
        <v>76791</v>
      </c>
      <c r="E16" s="24">
        <v>200000</v>
      </c>
      <c r="F16" s="24"/>
      <c r="G16" s="24"/>
      <c r="H16" s="24"/>
      <c r="I16" s="24"/>
      <c r="J16" s="24"/>
      <c r="K16" s="24"/>
      <c r="L16" s="24">
        <f t="shared" si="0"/>
        <v>3433977</v>
      </c>
      <c r="M16" s="25"/>
    </row>
    <row r="17" spans="1:13" ht="25.5" customHeight="1">
      <c r="A17" s="26" t="s">
        <v>87</v>
      </c>
      <c r="B17" s="24">
        <v>831696</v>
      </c>
      <c r="C17" s="24">
        <v>1245000</v>
      </c>
      <c r="D17" s="24">
        <v>33419</v>
      </c>
      <c r="E17" s="24">
        <v>950000</v>
      </c>
      <c r="F17" s="24"/>
      <c r="G17" s="24"/>
      <c r="H17" s="24"/>
      <c r="I17" s="24"/>
      <c r="J17" s="24"/>
      <c r="K17" s="24"/>
      <c r="L17" s="24">
        <f t="shared" si="0"/>
        <v>3060115</v>
      </c>
      <c r="M17" s="25"/>
    </row>
    <row r="18" spans="1:13" ht="19.5" customHeight="1">
      <c r="A18" s="26" t="s">
        <v>88</v>
      </c>
      <c r="B18" s="24">
        <v>883170</v>
      </c>
      <c r="C18" s="24">
        <v>450000</v>
      </c>
      <c r="D18" s="24">
        <v>47072</v>
      </c>
      <c r="E18" s="24"/>
      <c r="F18" s="24"/>
      <c r="G18" s="24"/>
      <c r="H18" s="24"/>
      <c r="I18" s="24"/>
      <c r="J18" s="24"/>
      <c r="K18" s="24"/>
      <c r="L18" s="24">
        <f t="shared" si="0"/>
        <v>1380242</v>
      </c>
      <c r="M18" s="25"/>
    </row>
    <row r="19" spans="1:13" ht="24" customHeight="1">
      <c r="A19" s="26" t="s">
        <v>89</v>
      </c>
      <c r="B19" s="24">
        <v>3407792</v>
      </c>
      <c r="C19" s="24">
        <v>2697564</v>
      </c>
      <c r="D19" s="24">
        <v>152919</v>
      </c>
      <c r="E19" s="24"/>
      <c r="F19" s="24"/>
      <c r="G19" s="24"/>
      <c r="H19" s="24"/>
      <c r="I19" s="24"/>
      <c r="J19" s="24"/>
      <c r="K19" s="24"/>
      <c r="L19" s="24">
        <f t="shared" si="0"/>
        <v>6258275</v>
      </c>
      <c r="M19" s="25"/>
    </row>
    <row r="20" spans="1:13" ht="19.5" customHeight="1">
      <c r="A20" s="23" t="s">
        <v>90</v>
      </c>
      <c r="B20" s="24"/>
      <c r="C20" s="24"/>
      <c r="D20" s="24"/>
      <c r="E20" s="24"/>
      <c r="F20" s="24"/>
      <c r="G20" s="24"/>
      <c r="H20" s="24"/>
      <c r="I20" s="24"/>
      <c r="J20" s="24">
        <v>1000000</v>
      </c>
      <c r="K20" s="24"/>
      <c r="L20" s="24">
        <f t="shared" si="0"/>
        <v>1000000</v>
      </c>
      <c r="M20" s="25"/>
    </row>
    <row r="21" spans="1:13" ht="23.25" customHeight="1">
      <c r="A21" s="26" t="s">
        <v>91</v>
      </c>
      <c r="B21" s="24">
        <v>911237</v>
      </c>
      <c r="C21" s="24">
        <v>195000</v>
      </c>
      <c r="D21" s="24">
        <v>37369</v>
      </c>
      <c r="E21" s="24"/>
      <c r="F21" s="24"/>
      <c r="G21" s="24"/>
      <c r="H21" s="24"/>
      <c r="I21" s="24"/>
      <c r="J21" s="24">
        <v>1900000</v>
      </c>
      <c r="K21" s="24">
        <v>2200000</v>
      </c>
      <c r="L21" s="24">
        <f t="shared" si="0"/>
        <v>5243606</v>
      </c>
      <c r="M21" s="25"/>
    </row>
    <row r="22" spans="1:13" ht="19.5" customHeight="1">
      <c r="A22" s="23" t="s">
        <v>92</v>
      </c>
      <c r="B22" s="27"/>
      <c r="C22" s="24"/>
      <c r="D22" s="27"/>
      <c r="E22" s="24"/>
      <c r="F22" s="24"/>
      <c r="G22" s="24"/>
      <c r="H22" s="24"/>
      <c r="I22" s="24"/>
      <c r="J22" s="24"/>
      <c r="K22" s="24">
        <v>6000000</v>
      </c>
      <c r="L22" s="24">
        <f t="shared" si="0"/>
        <v>6000000</v>
      </c>
      <c r="M22" s="25"/>
    </row>
    <row r="23" spans="1:13" ht="19.5" customHeight="1">
      <c r="A23" s="26" t="s">
        <v>93</v>
      </c>
      <c r="B23" s="27"/>
      <c r="C23" s="24"/>
      <c r="D23" s="27"/>
      <c r="E23" s="24"/>
      <c r="F23" s="24"/>
      <c r="G23" s="24">
        <v>2003171</v>
      </c>
      <c r="H23" s="24">
        <v>3870000</v>
      </c>
      <c r="I23" s="24"/>
      <c r="J23" s="24"/>
      <c r="K23" s="24"/>
      <c r="L23" s="24">
        <f t="shared" si="0"/>
        <v>5873171</v>
      </c>
      <c r="M23" s="25"/>
    </row>
    <row r="24" spans="1:13" ht="19.5" customHeight="1">
      <c r="A24" s="23" t="s">
        <v>94</v>
      </c>
      <c r="B24" s="27">
        <v>47000000</v>
      </c>
      <c r="C24" s="24">
        <v>8000000</v>
      </c>
      <c r="D24" s="27">
        <v>8980000</v>
      </c>
      <c r="E24" s="24"/>
      <c r="F24" s="24"/>
      <c r="G24" s="24"/>
      <c r="H24" s="24"/>
      <c r="I24" s="24"/>
      <c r="J24" s="24"/>
      <c r="K24" s="24">
        <v>13060000</v>
      </c>
      <c r="L24" s="24">
        <f t="shared" si="0"/>
        <v>77040000</v>
      </c>
      <c r="M24" s="25"/>
    </row>
    <row r="25" spans="1:12" ht="19.5" customHeight="1">
      <c r="A25" s="2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4">
        <f t="shared" si="0"/>
        <v>0</v>
      </c>
    </row>
    <row r="26" spans="1:12" ht="19.5" customHeight="1">
      <c r="A26" s="28" t="s">
        <v>95</v>
      </c>
      <c r="B26" s="24">
        <f aca="true" t="shared" si="1" ref="B26:K26">SUM(B4:B25)</f>
        <v>400136812</v>
      </c>
      <c r="C26" s="24">
        <f t="shared" si="1"/>
        <v>308482180</v>
      </c>
      <c r="D26" s="24">
        <f t="shared" si="1"/>
        <v>261235964</v>
      </c>
      <c r="E26" s="24">
        <f t="shared" si="1"/>
        <v>2150000</v>
      </c>
      <c r="F26" s="24">
        <f t="shared" si="1"/>
        <v>0</v>
      </c>
      <c r="G26" s="24">
        <f t="shared" si="1"/>
        <v>14817971</v>
      </c>
      <c r="H26" s="24">
        <f t="shared" si="1"/>
        <v>20120000</v>
      </c>
      <c r="I26" s="24">
        <f t="shared" si="1"/>
        <v>0</v>
      </c>
      <c r="J26" s="24">
        <f t="shared" si="1"/>
        <v>118230000</v>
      </c>
      <c r="K26" s="24">
        <f t="shared" si="1"/>
        <v>25305000</v>
      </c>
      <c r="L26" s="24">
        <f>SUM(L4:L25)</f>
        <v>1150477927</v>
      </c>
    </row>
  </sheetData>
  <mergeCells count="2">
    <mergeCell ref="A1:L1"/>
    <mergeCell ref="D2:E2"/>
  </mergeCells>
  <printOptions horizontalCentered="1"/>
  <pageMargins left="0.35433070866141736" right="0.35433070866141736" top="0.32" bottom="0.47" header="0" footer="0.21"/>
  <pageSetup firstPageNumber="8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2013-06-05T08:00:23Z</cp:lastPrinted>
  <dcterms:created xsi:type="dcterms:W3CDTF">2012-11-23T07:03:44Z</dcterms:created>
  <dcterms:modified xsi:type="dcterms:W3CDTF">2013-06-06T02:21:05Z</dcterms:modified>
  <cp:category/>
  <cp:version/>
  <cp:contentType/>
  <cp:contentStatus/>
</cp:coreProperties>
</file>